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firstSheet="16" activeTab="17"/>
  </bookViews>
  <sheets>
    <sheet name="目录" sheetId="1" r:id="rId1"/>
    <sheet name="表皮" sheetId="2" r:id="rId2"/>
    <sheet name="2018年收入完成情况" sheetId="3" r:id="rId3"/>
    <sheet name="2018年支出完成情况" sheetId="4" r:id="rId4"/>
    <sheet name="2018年预算执行收支平衡表" sheetId="5" r:id="rId5"/>
    <sheet name="2018年政府性基金收入" sheetId="6" r:id="rId6"/>
    <sheet name="2018年政府性基金支出" sheetId="7" r:id="rId7"/>
    <sheet name="2018年社保基金收支总表" sheetId="8" r:id="rId8"/>
    <sheet name="2019年财政预算收入（草案）" sheetId="9" r:id="rId9"/>
    <sheet name="2019年一般公共预算收入表（草案）" sheetId="10" r:id="rId10"/>
    <sheet name="2019年财政预算支出（草案）" sheetId="11" r:id="rId11"/>
    <sheet name="2019年公共财政预算支出（草案）" sheetId="12" r:id="rId12"/>
    <sheet name="2019年政府支出经济分类情况表（草案）" sheetId="13" r:id="rId13"/>
    <sheet name="2019年基本支出经济分类情况表（草案）" sheetId="14" r:id="rId14"/>
    <sheet name="2019年政府性基金预算收入（草案）" sheetId="15" r:id="rId15"/>
    <sheet name="2019年政府性基金预算支出（草案）" sheetId="16" r:id="rId16"/>
    <sheet name="2019年政府性基金转移支付情况表（草案）" sheetId="17" r:id="rId17"/>
    <sheet name="2019年社会保险基金预算收支（草案）" sheetId="18" r:id="rId18"/>
    <sheet name="浮山县一般债务2017年末余额和2018年限额（草案）" sheetId="19" r:id="rId19"/>
    <sheet name="浮山县专项债务2017末余额和2018年限额（草案）" sheetId="20" r:id="rId20"/>
  </sheets>
  <externalReferences>
    <externalReference r:id="rId23"/>
  </externalReferences>
  <definedNames>
    <definedName name="_xlnm.Print_Area" localSheetId="0">'目录'!$A$1:$J$16</definedName>
    <definedName name="_xlnm.Print_Area" localSheetId="1">'表皮'!$A$4:$A$15</definedName>
    <definedName name="_xlnm.Print_Area" localSheetId="2">'2018年收入完成情况'!$A$1:$E$29</definedName>
    <definedName name="_xlnm.Print_Titles" localSheetId="2">'2018年收入完成情况'!$1:$3</definedName>
    <definedName name="_xlnm.Print_Area" localSheetId="3">'2018年支出完成情况'!#REF!</definedName>
    <definedName name="_xlnm.Print_Titles" localSheetId="3">'2018年支出完成情况'!$1:$3</definedName>
    <definedName name="_xlnm.Print_Area" localSheetId="5">'2018年政府性基金收入'!$A$1:$E$19</definedName>
    <definedName name="_xlnm.Print_Area" localSheetId="6">'2018年政府性基金支出'!$A$1:$E$22</definedName>
    <definedName name="_xlnm.Print_Titles" localSheetId="8">'2019年财政预算收入（草案）'!$1:$3</definedName>
    <definedName name="_xlnm.Print_Titles" localSheetId="10">'2019年财政预算支出（草案）'!$1:$3</definedName>
    <definedName name="_xlnm.Print_Titles" localSheetId="11">'2019年公共财政预算支出（草案）'!$2:$5</definedName>
    <definedName name="_xlnm.Print_Titles" localSheetId="15">'2019年政府性基金预算支出（草案）'!$2:$4</definedName>
  </definedNames>
  <calcPr fullCalcOnLoad="1"/>
</workbook>
</file>

<file path=xl/comments10.xml><?xml version="1.0" encoding="utf-8"?>
<comments xmlns="http://schemas.openxmlformats.org/spreadsheetml/2006/main">
  <authors>
    <author>李欢</author>
  </authors>
  <commentList>
    <comment ref="A2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2018.01.01</t>
        </r>
        <r>
          <rPr>
            <sz val="9"/>
            <rFont val="宋体"/>
            <family val="0"/>
          </rPr>
          <t>实施</t>
        </r>
      </text>
    </comment>
  </commentList>
</comments>
</file>

<file path=xl/sharedStrings.xml><?xml version="1.0" encoding="utf-8"?>
<sst xmlns="http://schemas.openxmlformats.org/spreadsheetml/2006/main" count="1330" uniqueCount="1132">
  <si>
    <t>目    录</t>
  </si>
  <si>
    <t>表一、</t>
  </si>
  <si>
    <t>浮山县二〇一八年财政收入完成情况表</t>
  </si>
  <si>
    <t>第</t>
  </si>
  <si>
    <t>页</t>
  </si>
  <si>
    <t>表二、</t>
  </si>
  <si>
    <t>浮山县二〇一八年财政支出执行情况表</t>
  </si>
  <si>
    <t>表三、</t>
  </si>
  <si>
    <t>浮山县二〇一八年政府性基金收入完成情况表</t>
  </si>
  <si>
    <t>表四、</t>
  </si>
  <si>
    <t>浮山县二〇一八年政府性基金支出执行情况表</t>
  </si>
  <si>
    <t>表五、</t>
  </si>
  <si>
    <t>浮山县二〇一八年社保基金收支执行情况表</t>
  </si>
  <si>
    <t>表六、</t>
  </si>
  <si>
    <t>浮山县二○一九年财政预算收入总表（草案）</t>
  </si>
  <si>
    <t>表八、</t>
  </si>
  <si>
    <t>浮山县二〇一九年一般公共预算收入表（草案）</t>
  </si>
  <si>
    <t>表九、</t>
  </si>
  <si>
    <t>浮山县二〇一九年公共财政预算支出总表（草案）</t>
  </si>
  <si>
    <t>浮山县二〇一九年一般公共预算支出表（草案）</t>
  </si>
  <si>
    <t>表十、</t>
  </si>
  <si>
    <t>浮山县二〇一九年财政支出经济分类情况表（草案）</t>
  </si>
  <si>
    <t>表十一、</t>
  </si>
  <si>
    <t>浮山县二〇一九年基本支出分经济科目表（草案）</t>
  </si>
  <si>
    <t>表十二、</t>
  </si>
  <si>
    <t>浮山县二〇一九年政府性基金预算收入（草案）</t>
  </si>
  <si>
    <t>表十三、</t>
  </si>
  <si>
    <t>浮山县二〇一九年政府性基金预算支出（草案）</t>
  </si>
  <si>
    <t>表十四、</t>
  </si>
  <si>
    <t>浮山县二〇一九年社会保险基金预算收支表（草案）</t>
  </si>
  <si>
    <t>表十五、</t>
  </si>
  <si>
    <t>浮山县政府二〇一七年末一般债务余额和二〇一八年限额表（草案）</t>
  </si>
  <si>
    <t>表十六、</t>
  </si>
  <si>
    <t>浮山县政府二〇一七年末专项债务余额和二〇一八年限额表（草案）</t>
  </si>
  <si>
    <t>二○一八年浮山县预算执行情况和</t>
  </si>
  <si>
    <t>二○一九年浮山县预算(草案)</t>
  </si>
  <si>
    <t>浮山县财政局编制</t>
  </si>
  <si>
    <t>浮山县2018年财政收入完成情况表</t>
  </si>
  <si>
    <t>表一</t>
  </si>
  <si>
    <t>单位：万元</t>
  </si>
  <si>
    <t>收入项目</t>
  </si>
  <si>
    <t>2018年预算数</t>
  </si>
  <si>
    <t>2018年完成数</t>
  </si>
  <si>
    <t>完成为预算%</t>
  </si>
  <si>
    <t>备注</t>
  </si>
  <si>
    <t>公共财政预算收入合计</t>
  </si>
  <si>
    <t>税收收入</t>
  </si>
  <si>
    <t>一、增值税</t>
  </si>
  <si>
    <t>二、营业税</t>
  </si>
  <si>
    <t>三、企业所得税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</si>
  <si>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</si>
  <si>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</si>
  <si>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</si>
  <si>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</si>
  <si>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</si>
  <si>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</si>
  <si>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</si>
  <si>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</si>
  <si>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</si>
  <si>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</si>
  <si>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十四、环境保护税</t>
  </si>
  <si>
    <t>十五、其他税收收入</t>
  </si>
  <si>
    <t>非税收入</t>
  </si>
  <si>
    <t>十五、专项收入</t>
  </si>
  <si>
    <t>十六、行政事业性收费收入</t>
  </si>
  <si>
    <t>十七、罚没收入</t>
  </si>
  <si>
    <t>十八、国有资本经营收入</t>
  </si>
  <si>
    <t>十九、国有资源（资产）有偿使用收入</t>
  </si>
  <si>
    <t>二十、政府住房基金收入</t>
  </si>
  <si>
    <t>二十一、捐赠收入</t>
  </si>
  <si>
    <t>二十二、其他收入</t>
  </si>
  <si>
    <t>浮山县2018年财政支出情况表</t>
  </si>
  <si>
    <t>预算科目名称</t>
  </si>
  <si>
    <t>2018调整预算数</t>
  </si>
  <si>
    <t>2018年预算执行数</t>
  </si>
  <si>
    <t>执行数为调整预算数的%</t>
  </si>
  <si>
    <t>一般公共预算支出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</si>
  <si>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</si>
  <si>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</si>
  <si>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</si>
  <si>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</si>
  <si>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</si>
  <si>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</si>
  <si>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</si>
  <si>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</si>
  <si>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</si>
  <si>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</si>
  <si>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</si>
  <si>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</si>
  <si>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</si>
  <si>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</si>
  <si>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</si>
  <si>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</si>
  <si>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</si>
  <si>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</si>
  <si>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</si>
  <si>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</si>
  <si>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</si>
  <si>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</si>
  <si>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</si>
  <si>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</si>
  <si>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</si>
  <si>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</si>
  <si>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</si>
  <si>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</si>
  <si>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</si>
  <si>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</si>
  <si>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</si>
  <si>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</si>
  <si>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</si>
  <si>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</si>
  <si>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</si>
  <si>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</si>
  <si>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</si>
  <si>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</si>
  <si>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</si>
  <si>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</si>
  <si>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</si>
  <si>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</si>
  <si>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</si>
  <si>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</si>
  <si>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</si>
  <si>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</si>
  <si>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</si>
  <si>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</si>
  <si>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</si>
  <si>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</si>
  <si>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</si>
  <si>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</si>
  <si>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</si>
  <si>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</si>
  <si>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</si>
  <si>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</si>
  <si>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</si>
  <si>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</si>
  <si>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</si>
  <si>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</si>
  <si>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</si>
  <si>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</si>
  <si>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</si>
  <si>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</si>
  <si>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</si>
  <si>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</si>
  <si>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</si>
  <si>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</si>
  <si>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</si>
  <si>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</si>
  <si>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</si>
  <si>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</si>
  <si>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</si>
  <si>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</si>
  <si>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</si>
  <si>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</si>
  <si>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</si>
  <si>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</si>
  <si>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</si>
  <si>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</si>
  <si>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</si>
  <si>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</si>
  <si>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</si>
  <si>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</si>
  <si>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</si>
  <si>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</si>
  <si>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</si>
  <si>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</si>
  <si>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</si>
  <si>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</si>
  <si>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</si>
  <si>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</si>
  <si>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</si>
  <si>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</si>
  <si>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</si>
  <si>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</si>
  <si>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</si>
  <si>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</si>
  <si>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</si>
  <si>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</si>
  <si>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</si>
  <si>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</si>
  <si>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</si>
  <si>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</si>
  <si>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</si>
  <si>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</si>
  <si>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</si>
  <si>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</si>
  <si>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</si>
  <si>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</si>
  <si>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</si>
  <si>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</si>
  <si>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</si>
  <si>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</si>
  <si>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</si>
  <si>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</si>
  <si>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</si>
  <si>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</si>
  <si>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</si>
  <si>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</si>
  <si>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</si>
  <si>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</si>
  <si>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</si>
  <si>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</si>
  <si>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</si>
  <si>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</si>
  <si>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</si>
  <si>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</si>
  <si>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</si>
  <si>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</si>
  <si>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</si>
  <si>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</si>
  <si>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</si>
  <si>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</si>
  <si>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</si>
  <si>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</si>
  <si>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</si>
  <si>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</si>
  <si>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</si>
  <si>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</si>
  <si>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</si>
  <si>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</si>
  <si>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</si>
  <si>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</si>
  <si>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</si>
  <si>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</si>
  <si>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</si>
  <si>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</si>
  <si>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</si>
  <si>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</si>
  <si>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</si>
  <si>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</si>
  <si>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</si>
  <si>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</si>
  <si>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</si>
  <si>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</si>
  <si>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</si>
  <si>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</si>
  <si>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</si>
  <si>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</si>
  <si>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</si>
  <si>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</si>
  <si>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</si>
  <si>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</si>
  <si>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</si>
  <si>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</si>
  <si>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</si>
  <si>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</si>
  <si>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</si>
  <si>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</si>
  <si>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</si>
  <si>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</si>
  <si>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</si>
  <si>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</si>
  <si>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</si>
  <si>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</si>
  <si>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</si>
  <si>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</si>
  <si>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</si>
  <si>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</si>
  <si>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</si>
  <si>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</si>
  <si>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</si>
  <si>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</si>
  <si>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</si>
  <si>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</si>
  <si>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</si>
  <si>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</si>
  <si>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</si>
  <si>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</si>
  <si>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</si>
  <si>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</si>
  <si>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</si>
  <si>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</si>
  <si>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</si>
  <si>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</si>
  <si>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</si>
  <si>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</si>
  <si>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</si>
  <si>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</si>
  <si>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</si>
  <si>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</si>
  <si>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</si>
  <si>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</si>
  <si>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</si>
  <si>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</si>
  <si>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</si>
  <si>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</si>
  <si>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</si>
  <si>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</si>
  <si>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</si>
  <si>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</si>
  <si>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</si>
  <si>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</si>
  <si>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</si>
  <si>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</si>
  <si>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</si>
  <si>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</si>
  <si>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</si>
  <si>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2018年度浮山县一般公共预算收支平衡表</t>
  </si>
  <si>
    <t>项目</t>
  </si>
  <si>
    <t>预算执行数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</si>
  <si>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</si>
  <si>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</si>
  <si>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</si>
  <si>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</si>
  <si>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</si>
  <si>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</si>
  <si>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</si>
  <si>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</si>
  <si>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</si>
  <si>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</si>
  <si>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</si>
  <si>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</si>
  <si>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</si>
  <si>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</si>
  <si>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</si>
  <si>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</si>
  <si>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</si>
  <si>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</si>
  <si>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</si>
  <si>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</si>
  <si>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</si>
  <si>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</si>
  <si>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</si>
  <si>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</si>
  <si>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</si>
  <si>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</si>
  <si>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</si>
  <si>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</si>
  <si>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</si>
  <si>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</si>
  <si>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</si>
  <si>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</si>
  <si>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</si>
  <si>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</si>
  <si>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</si>
  <si>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</si>
  <si>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</si>
  <si>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</si>
  <si>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</si>
  <si>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</si>
  <si>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</si>
  <si>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</si>
  <si>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</si>
  <si>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</si>
  <si>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</si>
  <si>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</si>
  <si>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</si>
  <si>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</si>
  <si>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</si>
  <si>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</si>
  <si>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</si>
  <si>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</si>
  <si>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</si>
  <si>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</si>
  <si>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</si>
  <si>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</si>
  <si>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</si>
  <si>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</si>
  <si>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</si>
  <si>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</si>
  <si>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</si>
  <si>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</si>
  <si>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</si>
  <si>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</si>
  <si>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</si>
  <si>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</si>
  <si>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</si>
  <si>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</si>
  <si>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</si>
  <si>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</si>
  <si>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</si>
  <si>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</si>
  <si>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</si>
  <si>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</si>
  <si>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</si>
  <si>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</si>
  <si>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</si>
  <si>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</si>
  <si>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</si>
  <si>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</si>
  <si>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</si>
  <si>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</si>
  <si>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</si>
  <si>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</si>
  <si>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</si>
  <si>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</si>
  <si>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</si>
  <si>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</si>
  <si>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</si>
  <si>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</si>
  <si>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</si>
  <si>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</si>
  <si>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</si>
  <si>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</si>
  <si>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</si>
  <si>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</si>
  <si>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</si>
  <si>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</si>
  <si>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</si>
  <si>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</si>
  <si>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</si>
  <si>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</si>
  <si>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</si>
  <si>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</si>
  <si>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</si>
  <si>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</si>
  <si>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</si>
  <si>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</si>
  <si>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</si>
  <si>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</si>
  <si>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</si>
  <si>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</si>
  <si>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</si>
  <si>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</si>
  <si>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</si>
  <si>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</si>
  <si>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</si>
  <si>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</si>
  <si>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</si>
  <si>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</si>
  <si>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</si>
  <si>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</si>
  <si>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</si>
  <si>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</si>
  <si>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</si>
  <si>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</si>
  <si>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</si>
  <si>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</si>
  <si>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</si>
  <si>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</si>
  <si>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</si>
  <si>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</si>
  <si>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</si>
  <si>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</si>
  <si>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</si>
  <si>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</si>
  <si>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</si>
  <si>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</si>
  <si>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</si>
  <si>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</si>
  <si>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</si>
  <si>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</si>
  <si>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</si>
  <si>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</si>
  <si>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浮山县2018年政府性基金收入完成情况表</t>
  </si>
  <si>
    <t>表三</t>
  </si>
  <si>
    <t>一、煤炭可持续发展基金收入</t>
  </si>
  <si>
    <t>二、地方教育附加收入</t>
  </si>
  <si>
    <t>三、新型墙体材料专项基金收入</t>
  </si>
  <si>
    <t>四、残疾人就业保障金收入</t>
  </si>
  <si>
    <t>五、政府住房基金收入</t>
  </si>
  <si>
    <t>六、国有土地收益基金收入</t>
  </si>
  <si>
    <t>七、农业土地开发资金收入</t>
  </si>
  <si>
    <t>八、国有土地使用权出让收入</t>
  </si>
  <si>
    <t>九、城市基础设施配套费收入</t>
  </si>
  <si>
    <t>十：污水处理费</t>
  </si>
  <si>
    <t>十、其他政府性基金收入</t>
  </si>
  <si>
    <t>十一、育林基金收入</t>
  </si>
  <si>
    <t>十二、森林植被恢复费</t>
  </si>
  <si>
    <t>政府性基金收入合计</t>
  </si>
  <si>
    <t>表四</t>
  </si>
  <si>
    <t>2018年执行数</t>
  </si>
  <si>
    <t>执行为调整预算%</t>
  </si>
  <si>
    <t>一、地方教育附加安排的支出</t>
  </si>
  <si>
    <t>二、大中型水库移民后期扶持基金支出</t>
  </si>
  <si>
    <t>三、小型水库移民扶助基金支出</t>
  </si>
  <si>
    <t>四、残疾人就业保障金支出</t>
  </si>
  <si>
    <t>五、政府住房基金支出</t>
  </si>
  <si>
    <t>六、国有土地使用权出让收入及对应专项债务收入安排的支出</t>
  </si>
  <si>
    <t>七、国有土地收益基金及对应专项债务收入安排的支出</t>
  </si>
  <si>
    <t>八、农业土地开发资金支出</t>
  </si>
  <si>
    <t>九、新增建设用地土地有偿使用费安排的支出</t>
  </si>
  <si>
    <t>十、 城市基础设施配套费及对应专项债务收入安排的支出</t>
  </si>
  <si>
    <t>十一、污水处理费及对应专项债务收入安排的支出</t>
  </si>
  <si>
    <t>十二、旅游发展基金支出</t>
  </si>
  <si>
    <t>十三、中央水利建设基金支出</t>
  </si>
  <si>
    <t>十四、车辆通行费安排的支出</t>
  </si>
  <si>
    <t>十五、新型墙体材料专项基金支出</t>
  </si>
  <si>
    <t>十六、地方政府专项债务付息支出</t>
  </si>
  <si>
    <t>十七、彩票公益金及对应专项债务收入安排的支出</t>
  </si>
  <si>
    <t>十八、其他政府性基金支出</t>
  </si>
  <si>
    <t>政府性基金支出合计</t>
  </si>
  <si>
    <t>2018年度浮山县社会保险基金收支总表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</si>
  <si>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</si>
  <si>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</si>
  <si>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</si>
  <si>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</si>
  <si>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</si>
  <si>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</si>
  <si>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</si>
  <si>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</si>
  <si>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</si>
  <si>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</si>
  <si>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</si>
  <si>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</si>
  <si>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</si>
  <si>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</si>
  <si>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</si>
  <si>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</si>
  <si>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</si>
  <si>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</si>
  <si>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</si>
  <si>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</si>
  <si>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</si>
  <si>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</si>
  <si>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</si>
  <si>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浮山县2019年财政预算收入总表（草案）</t>
  </si>
  <si>
    <t>表五</t>
  </si>
  <si>
    <t>收  入  项  目</t>
  </si>
  <si>
    <t>2019年预算数</t>
  </si>
  <si>
    <t>为2018年完成数%</t>
  </si>
  <si>
    <t>备        注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</si>
  <si>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</si>
  <si>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</si>
  <si>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</si>
  <si>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</si>
  <si>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</si>
  <si>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</si>
  <si>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</si>
  <si>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</si>
  <si>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</si>
  <si>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</si>
  <si>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</si>
  <si>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</si>
  <si>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</si>
  <si>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</si>
  <si>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14、环境保护税</t>
  </si>
  <si>
    <t>15、其他税收收入</t>
  </si>
  <si>
    <t>二、非税收入</t>
  </si>
  <si>
    <t>1、专项收入</t>
  </si>
  <si>
    <r>
      <t>2</t>
    </r>
    <r>
      <rPr>
        <sz val="12"/>
        <rFont val="仿宋_GB2312"/>
        <family val="3"/>
      </rPr>
      <t>、行政事业性收费收入</t>
    </r>
  </si>
  <si>
    <r>
      <t>3</t>
    </r>
    <r>
      <rPr>
        <sz val="12"/>
        <rFont val="仿宋_GB2312"/>
        <family val="3"/>
      </rPr>
      <t>、罚没收入</t>
    </r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</si>
  <si>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</si>
  <si>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</si>
  <si>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</si>
  <si>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</si>
  <si>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</si>
  <si>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三、转移性收入</t>
  </si>
  <si>
    <t>1、返还性收入</t>
  </si>
  <si>
    <t>增值税税收返还收入</t>
  </si>
  <si>
    <t>所得税基数返还收入</t>
  </si>
  <si>
    <t>成品油税费改革税收返还收入</t>
  </si>
  <si>
    <t>增值税五五分享税收返还收入</t>
  </si>
  <si>
    <t>2、一般性转移支付收入</t>
  </si>
  <si>
    <t>公共安全共同财政事权转移支付收入</t>
  </si>
  <si>
    <t>教育共同财政事权转移支付收入</t>
  </si>
  <si>
    <t>社会保障和就业共同财政事权转移支付收入</t>
  </si>
  <si>
    <t>卫生健康共同财政事权转移支付收入</t>
  </si>
  <si>
    <t>住房保障共同财政事权转移支付收入</t>
  </si>
  <si>
    <t xml:space="preserve">3、专项转移支付收入 </t>
  </si>
  <si>
    <t>四、调入资金</t>
  </si>
  <si>
    <t>五、调入预算稳定调节基金</t>
  </si>
  <si>
    <t>六、上年结余结转</t>
  </si>
  <si>
    <t>七、债券转贷收入</t>
  </si>
  <si>
    <t>公共财政预算收入总计</t>
  </si>
  <si>
    <t>政府性基金预算收入合计</t>
  </si>
  <si>
    <t xml:space="preserve">     其中：国有土地使用权出让收入</t>
  </si>
  <si>
    <t xml:space="preserve">           农业土地开发资金收入</t>
  </si>
  <si>
    <t xml:space="preserve">           城市基础设施配套费收入</t>
  </si>
  <si>
    <t>国有资本经营预算收入合计</t>
  </si>
  <si>
    <t>其中：利润收入</t>
  </si>
  <si>
    <t xml:space="preserve">  股利、股息收入</t>
  </si>
  <si>
    <t>2019年一般公共预算收入表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</si>
  <si>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</si>
  <si>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</si>
  <si>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预算数为执行数%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</si>
  <si>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</si>
  <si>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</si>
  <si>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</si>
  <si>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</si>
  <si>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</si>
  <si>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</si>
  <si>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</si>
  <si>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</si>
  <si>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</si>
  <si>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</si>
  <si>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</si>
  <si>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</si>
  <si>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</si>
  <si>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</si>
  <si>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r>
      <rPr>
        <sz val="11"/>
        <rFont val="宋体"/>
        <family val="0"/>
      </rPr>
      <t xml:space="preserve"> </t>
    </r>
    <r>
      <rPr>
        <sz val="11"/>
        <color indexed="10"/>
        <rFont val="宋体"/>
        <family val="0"/>
      </rPr>
      <t xml:space="preserve">   环境保护税</t>
    </r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</si>
  <si>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</si>
  <si>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</si>
  <si>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</si>
  <si>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</si>
  <si>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</si>
  <si>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</si>
  <si>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</si>
  <si>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</si>
  <si>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</t>
  </si>
  <si>
    <t>收入合计</t>
  </si>
  <si>
    <t>浮山县2019年财政预算支出总表（草案）</t>
  </si>
  <si>
    <t>表六</t>
  </si>
  <si>
    <t>支  出  项  目</t>
  </si>
  <si>
    <t>其中：当年地方财力安排数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</si>
  <si>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</si>
  <si>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</si>
  <si>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</si>
  <si>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</si>
  <si>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</si>
  <si>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</si>
  <si>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</si>
  <si>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</si>
  <si>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</si>
  <si>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</si>
  <si>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</si>
  <si>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</si>
  <si>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</si>
  <si>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</si>
  <si>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</si>
  <si>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</si>
  <si>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</si>
  <si>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</si>
  <si>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</si>
  <si>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</si>
  <si>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</si>
  <si>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二十二、债务付息支出</t>
  </si>
  <si>
    <t>二十三、其他支出</t>
  </si>
  <si>
    <t>公共财政预算支出合计</t>
  </si>
  <si>
    <t>地方政府债券还本</t>
  </si>
  <si>
    <t>公共财政预算支出总计</t>
  </si>
  <si>
    <t>政府性基金预算支出合计</t>
  </si>
  <si>
    <t xml:space="preserve">     其中：国有土地使用权出让收入安排的支出</t>
  </si>
  <si>
    <t xml:space="preserve">       农业土地开发资金支出</t>
  </si>
  <si>
    <t xml:space="preserve">         城市基础设施配套费安排的支出</t>
  </si>
  <si>
    <t>国有资本经营预算支出合计</t>
  </si>
  <si>
    <t>其中：城乡社区支出</t>
  </si>
  <si>
    <t xml:space="preserve">      资源勘探信息等支出</t>
  </si>
  <si>
    <t xml:space="preserve">      调出资金</t>
  </si>
  <si>
    <t>2019年公共财政预算支出汇总表（草案）</t>
  </si>
  <si>
    <t>2019年财力安排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</si>
  <si>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</si>
  <si>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</si>
  <si>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</si>
  <si>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</si>
  <si>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</si>
  <si>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</si>
  <si>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</si>
  <si>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</si>
  <si>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</si>
  <si>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</si>
  <si>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</si>
  <si>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</si>
  <si>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</si>
  <si>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</si>
  <si>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民族事务</t>
  </si>
  <si>
    <t xml:space="preserve">    港澳台事务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</si>
  <si>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</si>
  <si>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</si>
  <si>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</si>
  <si>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</si>
  <si>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</si>
  <si>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</si>
  <si>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</si>
  <si>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</si>
  <si>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</si>
  <si>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</si>
  <si>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</si>
  <si>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</si>
  <si>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</si>
  <si>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</si>
  <si>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</si>
  <si>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</si>
  <si>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</si>
  <si>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</si>
  <si>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</si>
  <si>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武装警察部队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</si>
  <si>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</si>
  <si>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</si>
  <si>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</si>
  <si>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</si>
  <si>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</si>
  <si>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</si>
  <si>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</si>
  <si>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</si>
  <si>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</si>
  <si>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</si>
  <si>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</si>
  <si>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</si>
  <si>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</si>
  <si>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</si>
  <si>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</si>
  <si>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</si>
  <si>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</si>
  <si>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</si>
  <si>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</si>
  <si>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</si>
  <si>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</si>
  <si>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</si>
  <si>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</si>
  <si>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</si>
  <si>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</si>
  <si>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</si>
  <si>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</si>
  <si>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</si>
  <si>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</si>
  <si>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</si>
  <si>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</si>
  <si>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</si>
  <si>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七、文化旅游体育与传媒支出</t>
  </si>
  <si>
    <t xml:space="preserve">    文化和旅游</t>
  </si>
  <si>
    <t xml:space="preserve">    文物</t>
  </si>
  <si>
    <t xml:space="preserve">    体育</t>
  </si>
  <si>
    <t xml:space="preserve">    新闻出版电影</t>
  </si>
  <si>
    <t xml:space="preserve">    广播电视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</si>
  <si>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</si>
  <si>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</si>
  <si>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</si>
  <si>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</si>
  <si>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</si>
  <si>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</si>
  <si>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</si>
  <si>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</si>
  <si>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</si>
  <si>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</si>
  <si>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</si>
  <si>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</si>
  <si>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</si>
  <si>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</si>
  <si>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</si>
  <si>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</si>
  <si>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</si>
  <si>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</si>
  <si>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</si>
  <si>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</si>
  <si>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</si>
  <si>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</si>
  <si>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其他社会保障和就业支出</t>
  </si>
  <si>
    <t>九、卫生健康支出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</si>
  <si>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</si>
  <si>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</si>
  <si>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</si>
  <si>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</si>
  <si>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</si>
  <si>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</si>
  <si>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</si>
  <si>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</si>
  <si>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</si>
  <si>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</si>
  <si>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医疗保障管理事务</t>
  </si>
  <si>
    <t xml:space="preserve">    行政运行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</si>
  <si>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</si>
  <si>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</si>
  <si>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</si>
  <si>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</si>
  <si>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</si>
  <si>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</si>
  <si>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</si>
  <si>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</si>
  <si>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</si>
  <si>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</si>
  <si>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</si>
  <si>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</si>
  <si>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</si>
  <si>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</si>
  <si>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</si>
  <si>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</si>
  <si>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</si>
  <si>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</si>
  <si>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</si>
  <si>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</si>
  <si>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</si>
  <si>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</si>
  <si>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</si>
  <si>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</si>
  <si>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</si>
  <si>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</si>
  <si>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</si>
  <si>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林业和草原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</si>
  <si>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</si>
  <si>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</si>
  <si>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</si>
  <si>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</si>
  <si>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</si>
  <si>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</si>
  <si>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</si>
  <si>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</si>
  <si>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</si>
  <si>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</si>
  <si>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</si>
  <si>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</si>
  <si>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</si>
  <si>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</si>
  <si>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</si>
  <si>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</si>
  <si>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</si>
  <si>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</si>
  <si>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</si>
  <si>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</si>
  <si>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</si>
  <si>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</si>
  <si>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</si>
  <si>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</si>
  <si>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</si>
  <si>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</si>
  <si>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</si>
  <si>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</si>
  <si>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</si>
  <si>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</si>
  <si>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</si>
  <si>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</si>
  <si>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</si>
  <si>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</si>
  <si>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</si>
  <si>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</si>
  <si>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</si>
  <si>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</si>
  <si>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</si>
  <si>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</si>
  <si>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</si>
  <si>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</si>
  <si>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</si>
  <si>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海洋管理事务</t>
  </si>
  <si>
    <t xml:space="preserve">      测绘事务</t>
  </si>
  <si>
    <t xml:space="preserve">      气象事务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</si>
  <si>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</si>
  <si>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</si>
  <si>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</si>
  <si>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</si>
  <si>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</si>
  <si>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</si>
  <si>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</si>
  <si>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</si>
  <si>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</si>
  <si>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</si>
  <si>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</si>
  <si>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二十一、灾害防治及应急管理支出</t>
  </si>
  <si>
    <t xml:space="preserve">      应急管理事务</t>
  </si>
  <si>
    <t xml:space="preserve">      消防事务</t>
  </si>
  <si>
    <t xml:space="preserve">      森林消防事务</t>
  </si>
  <si>
    <t xml:space="preserve">      煤矿安全</t>
  </si>
  <si>
    <t xml:space="preserve">      地震事务</t>
  </si>
  <si>
    <t xml:space="preserve">      自然灾害防治</t>
  </si>
  <si>
    <t xml:space="preserve">      自然灾害救灾及恢复重建支出</t>
  </si>
  <si>
    <t xml:space="preserve">      其他灾害防治及应急管理支出</t>
  </si>
  <si>
    <t xml:space="preserve">      地方政府一般债务付息支出</t>
  </si>
  <si>
    <t>二十三、债务发行费用支出</t>
  </si>
  <si>
    <t>二十四、其他支出</t>
  </si>
  <si>
    <t xml:space="preserve">      年初预留</t>
  </si>
  <si>
    <t>一般公共预算支出合计</t>
  </si>
  <si>
    <t>2019年政府预算支出经济分类情况表（草案）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</si>
  <si>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</si>
  <si>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</si>
  <si>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</si>
  <si>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</si>
  <si>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</si>
  <si>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</si>
  <si>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</si>
  <si>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</si>
  <si>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</si>
  <si>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</si>
  <si>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</si>
  <si>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</si>
  <si>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</si>
  <si>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转移性支出</t>
  </si>
  <si>
    <t>预备费及预留</t>
  </si>
  <si>
    <t>其他支出</t>
  </si>
  <si>
    <r>
      <rPr>
        <sz val="11"/>
        <rFont val="宋体"/>
        <family val="0"/>
      </rPr>
      <t>七、文化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</si>
  <si>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rPr>
        <sz val="11"/>
        <rFont val="宋体"/>
        <family val="0"/>
      </rPr>
      <t>九、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</si>
  <si>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r>
      <rPr>
        <sz val="11"/>
        <rFont val="宋体"/>
        <family val="0"/>
      </rPr>
      <t>十八、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</si>
  <si>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支出总计</t>
  </si>
  <si>
    <t>2019年基本支出经济分类情况表（草案）</t>
  </si>
  <si>
    <t>单位：元</t>
  </si>
  <si>
    <t>经济科目名称</t>
  </si>
  <si>
    <t>**</t>
  </si>
  <si>
    <t>工资福利支出</t>
  </si>
  <si>
    <t xml:space="preserve">  基本工资</t>
  </si>
  <si>
    <t xml:space="preserve">  津贴补贴</t>
  </si>
  <si>
    <t xml:space="preserve">  保留津贴</t>
  </si>
  <si>
    <t xml:space="preserve">  规范性津补贴</t>
  </si>
  <si>
    <t xml:space="preserve">  岗位津贴</t>
  </si>
  <si>
    <t xml:space="preserve">  警衔津贴</t>
  </si>
  <si>
    <t xml:space="preserve">  国定津贴补贴</t>
  </si>
  <si>
    <t xml:space="preserve">  艰苦边远地区津贴</t>
  </si>
  <si>
    <t xml:space="preserve">  教护龄补贴</t>
  </si>
  <si>
    <t xml:space="preserve">  基础性绩效</t>
  </si>
  <si>
    <t xml:space="preserve">  奖励性绩效</t>
  </si>
  <si>
    <t xml:space="preserve">  医疗保险</t>
  </si>
  <si>
    <t xml:space="preserve">  失业保险</t>
  </si>
  <si>
    <t xml:space="preserve">  工伤保险</t>
  </si>
  <si>
    <t xml:space="preserve">  生育保险</t>
  </si>
  <si>
    <t xml:space="preserve">  养老保险</t>
  </si>
  <si>
    <t xml:space="preserve">  其他</t>
  </si>
  <si>
    <t xml:space="preserve">  年终奖</t>
  </si>
  <si>
    <t xml:space="preserve">  补充医疗保险</t>
  </si>
  <si>
    <t xml:space="preserve">  职业年金</t>
  </si>
  <si>
    <t xml:space="preserve">  其它津贴补贴</t>
  </si>
  <si>
    <t xml:space="preserve">  职工基本医疗保险缴费</t>
  </si>
  <si>
    <t xml:space="preserve">  公务员医疗补助缴费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</si>
  <si>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</si>
  <si>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</si>
  <si>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</si>
  <si>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</si>
  <si>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</si>
  <si>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</si>
  <si>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</si>
  <si>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</si>
  <si>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</si>
  <si>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</si>
  <si>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</si>
  <si>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</si>
  <si>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</si>
  <si>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</si>
  <si>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</si>
  <si>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</si>
  <si>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</si>
  <si>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</si>
  <si>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</si>
  <si>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装备购置费</t>
  </si>
  <si>
    <t xml:space="preserve">  工程建设费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</si>
  <si>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</si>
  <si>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</si>
  <si>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</si>
  <si>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</si>
  <si>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车辆燃油费</t>
  </si>
  <si>
    <t xml:space="preserve">  车辆保险费</t>
  </si>
  <si>
    <t xml:space="preserve">  车辆维修费</t>
  </si>
  <si>
    <t xml:space="preserve">  专用车辆燃修费</t>
  </si>
  <si>
    <t xml:space="preserve">  其他交通费用</t>
  </si>
  <si>
    <t xml:space="preserve">  专项工作经费</t>
  </si>
  <si>
    <t xml:space="preserve">  其他商品和服务支出</t>
  </si>
  <si>
    <t xml:space="preserve">  离休费</t>
  </si>
  <si>
    <t xml:space="preserve">  退休费</t>
  </si>
  <si>
    <t xml:space="preserve">  公费医疗</t>
  </si>
  <si>
    <t xml:space="preserve">  遗属补助</t>
  </si>
  <si>
    <t xml:space="preserve">  临时工及其他工资</t>
  </si>
  <si>
    <t xml:space="preserve">  教护龄津贴</t>
  </si>
  <si>
    <t xml:space="preserve">  护理费</t>
  </si>
  <si>
    <t xml:space="preserve">  预增离休费</t>
  </si>
  <si>
    <t xml:space="preserve">  预增退休费</t>
  </si>
  <si>
    <t xml:space="preserve">  离休人员规范津补贴</t>
  </si>
  <si>
    <t xml:space="preserve">  离休人员生活补贴</t>
  </si>
  <si>
    <t xml:space="preserve">  离休人员取暖补贴</t>
  </si>
  <si>
    <t xml:space="preserve">  离休艰苦边远地区津贴</t>
  </si>
  <si>
    <t xml:space="preserve">  离休临时津贴</t>
  </si>
  <si>
    <t xml:space="preserve">  离休保留津贴</t>
  </si>
  <si>
    <t xml:space="preserve">  离休警衔津贴</t>
  </si>
  <si>
    <t xml:space="preserve">  离休其它津补贴</t>
  </si>
  <si>
    <t xml:space="preserve">  特需费</t>
  </si>
  <si>
    <t xml:space="preserve">  离休预增资</t>
  </si>
  <si>
    <t xml:space="preserve">  离休其它</t>
  </si>
  <si>
    <t xml:space="preserve">  独生子女费</t>
  </si>
  <si>
    <t xml:space="preserve">  退休人员规范津补贴</t>
  </si>
  <si>
    <t xml:space="preserve">  退休人员生活补贴</t>
  </si>
  <si>
    <t xml:space="preserve">  退休人员取暖补贴</t>
  </si>
  <si>
    <t xml:space="preserve">  退休艰苦边远地区津贴</t>
  </si>
  <si>
    <t xml:space="preserve">  退休临时津贴</t>
  </si>
  <si>
    <t xml:space="preserve">  退休保留津贴</t>
  </si>
  <si>
    <t xml:space="preserve">  退休警衔津贴</t>
  </si>
  <si>
    <t xml:space="preserve">  退休其它津补贴</t>
  </si>
  <si>
    <t xml:space="preserve">  退休预增资</t>
  </si>
  <si>
    <t xml:space="preserve">  退休其它</t>
  </si>
  <si>
    <t xml:space="preserve">  其他对个人和家庭的补助支出</t>
  </si>
  <si>
    <t>浮山县二○一九年政府性基金预算收入（草案）</t>
  </si>
  <si>
    <t>表十二</t>
  </si>
  <si>
    <t>备 注</t>
  </si>
  <si>
    <t xml:space="preserve">  一、散装水泥专项资金收入</t>
  </si>
  <si>
    <t xml:space="preserve">  二、新型墙体材料专项基金收入</t>
  </si>
  <si>
    <t xml:space="preserve">  三、国有土地收益基金收入</t>
  </si>
  <si>
    <t xml:space="preserve">  四、政府住房基金收入</t>
  </si>
  <si>
    <t xml:space="preserve">  五、农业土地开发资金收入</t>
  </si>
  <si>
    <t xml:space="preserve">  六、国有土地使用权出让收入</t>
  </si>
  <si>
    <t xml:space="preserve">  七、城市基础设施配套费收入</t>
  </si>
  <si>
    <t xml:space="preserve">  八、污水处理费收入</t>
  </si>
  <si>
    <t xml:space="preserve">  九、山西省煤炭可持续发展基金收入</t>
  </si>
  <si>
    <t xml:space="preserve">  十、转让政府还贷道路收费权收入</t>
  </si>
  <si>
    <t xml:space="preserve">  十一、文化事业建设费收入</t>
  </si>
  <si>
    <t xml:space="preserve">  十二、地方教育附加收入</t>
  </si>
  <si>
    <t xml:space="preserve">  十三、育林基金收入</t>
  </si>
  <si>
    <t xml:space="preserve">  十四、地方水利建设基金收入</t>
  </si>
  <si>
    <t xml:space="preserve">  十五、其他政府性基金收入</t>
  </si>
  <si>
    <t>浮山县二○一九年政府性基金预算支出（草案）</t>
  </si>
  <si>
    <t>表十三</t>
  </si>
  <si>
    <t>科目编码</t>
  </si>
  <si>
    <t>科目名称</t>
  </si>
  <si>
    <t>为2018年执行数%</t>
  </si>
  <si>
    <t>205</t>
  </si>
  <si>
    <t>一、教育支出</t>
  </si>
  <si>
    <t xml:space="preserve">  10</t>
  </si>
  <si>
    <t xml:space="preserve">  地方教育附加安排的支出</t>
  </si>
  <si>
    <t>207</t>
  </si>
  <si>
    <t>二、文化体育与传媒支出</t>
  </si>
  <si>
    <t xml:space="preserve">  06</t>
  </si>
  <si>
    <t xml:space="preserve">  文化事业建设费安排的支出</t>
  </si>
  <si>
    <t>208</t>
  </si>
  <si>
    <t>三、社会保障和就业支出</t>
  </si>
  <si>
    <t xml:space="preserve">  60</t>
  </si>
  <si>
    <t xml:space="preserve">  大中型水库移民后期扶持基金支出</t>
  </si>
  <si>
    <t xml:space="preserve">  小型水库移民扶助基金支出</t>
  </si>
  <si>
    <t xml:space="preserve">  移民补助</t>
  </si>
  <si>
    <t>212</t>
  </si>
  <si>
    <t>四、城乡社区支出</t>
  </si>
  <si>
    <t xml:space="preserve">  07</t>
  </si>
  <si>
    <t xml:space="preserve">  政府住房基金支出</t>
  </si>
  <si>
    <t>07</t>
  </si>
  <si>
    <t xml:space="preserve">    01</t>
  </si>
  <si>
    <t xml:space="preserve">    管理费用支出</t>
  </si>
  <si>
    <t xml:space="preserve">  08</t>
  </si>
  <si>
    <t xml:space="preserve">  国有土地使用权出让收入及对应专项债务收入安排的支出</t>
  </si>
  <si>
    <t>08</t>
  </si>
  <si>
    <t xml:space="preserve">    99</t>
  </si>
  <si>
    <t xml:space="preserve">    其他国有土地使用权出让收入安排的支出</t>
  </si>
  <si>
    <t xml:space="preserve">  09</t>
  </si>
  <si>
    <t xml:space="preserve">  城市公用事业附加安排的支出</t>
  </si>
  <si>
    <t>09</t>
  </si>
  <si>
    <t xml:space="preserve">    其他城市公用事业附加安排的支出</t>
  </si>
  <si>
    <t xml:space="preserve">  国有土地收益基金支出</t>
  </si>
  <si>
    <t xml:space="preserve">  污水处理费收入</t>
  </si>
  <si>
    <t xml:space="preserve">  11</t>
  </si>
  <si>
    <t xml:space="preserve">  农业土地开发资金支出</t>
  </si>
  <si>
    <t xml:space="preserve">  国有土地使用权出让债务付息支出</t>
  </si>
  <si>
    <t xml:space="preserve"> 城市基础设施配套费安排的支出</t>
  </si>
  <si>
    <t>215</t>
  </si>
  <si>
    <t>五、旅游发展基金支出</t>
  </si>
  <si>
    <t xml:space="preserve"> 旅游发展基金支出</t>
  </si>
  <si>
    <t>六、其他支出</t>
  </si>
  <si>
    <t>彩票公益金及对应专项债务收入安排的支出</t>
  </si>
  <si>
    <t>229</t>
  </si>
  <si>
    <t>七、债务付息支出</t>
  </si>
  <si>
    <t xml:space="preserve">  04</t>
  </si>
  <si>
    <t>地方政府专项债务付息支出</t>
  </si>
  <si>
    <t>04</t>
  </si>
  <si>
    <t xml:space="preserve">    98</t>
  </si>
  <si>
    <t xml:space="preserve">    价格调节基金支出</t>
  </si>
  <si>
    <t>表八</t>
  </si>
  <si>
    <t>2019年政府性基金预算收支表（草案）</t>
  </si>
  <si>
    <t>收入</t>
  </si>
  <si>
    <t>支出</t>
  </si>
  <si>
    <t>上年决算（执行)数</t>
  </si>
  <si>
    <t>预算数为决算（执行）数%</t>
  </si>
  <si>
    <t>一、农网还贷资金收入</t>
  </si>
  <si>
    <t>一、文化旅游体育与传媒支出</t>
  </si>
  <si>
    <t>二、海南省高等级公路车辆通行附加费收入</t>
  </si>
  <si>
    <t xml:space="preserve">   国家电影事业发展专项资金安排的支出</t>
  </si>
  <si>
    <t>三、港口建设费收入</t>
  </si>
  <si>
    <t xml:space="preserve">   旅游发展基金支出</t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</si>
  <si>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</si>
  <si>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</si>
  <si>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</si>
  <si>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</si>
  <si>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</si>
  <si>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</si>
  <si>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</si>
  <si>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</si>
  <si>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</si>
  <si>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</si>
  <si>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</si>
  <si>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</si>
  <si>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</si>
  <si>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</si>
  <si>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</si>
  <si>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</si>
  <si>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</si>
  <si>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十三、车辆通行费</t>
  </si>
  <si>
    <t xml:space="preserve">    国有土地使用权出让收入及对应专项债务收入安排的支出</t>
  </si>
  <si>
    <t>十四、污水处理费收入</t>
  </si>
  <si>
    <t xml:space="preserve">    国有土地收益基金及对应专项债务收入安排的支出</t>
  </si>
  <si>
    <t>十五、彩票发行机构和彩票销售机构的业务费用</t>
  </si>
  <si>
    <t xml:space="preserve">    农业土地开发资金安排的支出</t>
  </si>
  <si>
    <t>十六、其他政府性基金收入</t>
  </si>
  <si>
    <t xml:space="preserve">    城市基础设施配套费安排的支出</t>
  </si>
  <si>
    <t>十七、专项债券对应项目专项收入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</si>
  <si>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</si>
  <si>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</si>
  <si>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</si>
  <si>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</si>
  <si>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</si>
  <si>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</si>
  <si>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</si>
  <si>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</si>
  <si>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</si>
  <si>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</si>
  <si>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</si>
  <si>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</si>
  <si>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</si>
  <si>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</si>
  <si>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</si>
  <si>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</si>
  <si>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</si>
  <si>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</si>
  <si>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</si>
  <si>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</si>
  <si>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</si>
  <si>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</si>
  <si>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</si>
  <si>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</si>
  <si>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</si>
  <si>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</si>
  <si>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</si>
  <si>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</si>
  <si>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</si>
  <si>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</si>
  <si>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支出合计</t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</si>
  <si>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</si>
  <si>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</si>
  <si>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</si>
  <si>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</si>
  <si>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</si>
  <si>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</si>
  <si>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</si>
  <si>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</si>
  <si>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</si>
  <si>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</si>
  <si>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</si>
  <si>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</si>
  <si>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</si>
  <si>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</si>
  <si>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</si>
  <si>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</si>
  <si>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</si>
  <si>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2019年社会保险基金预算收支总表（草案）</t>
  </si>
  <si>
    <t>项        目</t>
  </si>
  <si>
    <t xml:space="preserve">企业职工基本养老保险基金
</t>
  </si>
  <si>
    <t>城乡居民基本医疗保险基金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</si>
  <si>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</si>
  <si>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</si>
  <si>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</si>
  <si>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</si>
  <si>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>×</t>
  </si>
  <si>
    <t xml:space="preserve">           5、其他收入</t>
  </si>
  <si>
    <t xml:space="preserve">           6、转移收入</t>
  </si>
  <si>
    <t xml:space="preserve">    其中： 1、社会保险待遇支出</t>
  </si>
  <si>
    <t xml:space="preserve">           2、其他支出</t>
  </si>
  <si>
    <t xml:space="preserve">           3、转移支出</t>
  </si>
  <si>
    <t>浮山县二○一七年和二○一八年政府一般债务余额和限额情况表（草案）</t>
  </si>
  <si>
    <t xml:space="preserve"> 项   目</t>
  </si>
  <si>
    <t>金额</t>
  </si>
  <si>
    <t>2017年末一般债务余额</t>
  </si>
  <si>
    <t xml:space="preserve">   其中：县本级</t>
  </si>
  <si>
    <t>2018年一般债务余额限额</t>
  </si>
  <si>
    <t>浮山县二○一七年和二○一八年政府专项债务余额和限额情况表（草案）</t>
  </si>
  <si>
    <t>2017年末专项债务余额</t>
  </si>
  <si>
    <t>2018年专项债务余额限额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</si>
</sst>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#,##0.00_ ;\-#,##0.00;;"/>
    <numFmt numFmtId="178" formatCode="0.00_);[Red]\(0.00\)"/>
    <numFmt numFmtId="179" formatCode="#,##0.00_);[Red]\(#,##0.00\)"/>
    <numFmt numFmtId="180" formatCode="0_);[Red]\(0\)"/>
    <numFmt numFmtId="181" formatCode="#,##0_ "/>
    <numFmt numFmtId="182" formatCode="0_ "/>
    <numFmt numFmtId="183" formatCode="0.00_ "/>
    <numFmt numFmtId="184" formatCode="0.0_ "/>
  </numFmts>
  <fonts count="93">
    <font>
      <sz val="12"/>
      <name val="宋体"/>
      <family val="0"/>
    </font>
    <font>
      <sz val="9"/>
      <name val="Times New Roman"/>
      <family val="1"/>
    </font>
    <font>
      <sz val="9"/>
      <name val="仿宋_GB2312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6"/>
      <name val="仿宋"/>
      <family val="3"/>
    </font>
    <font>
      <sz val="27"/>
      <color indexed="8"/>
      <name val="宋体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楷体_GB2312"/>
      <family val="0"/>
    </font>
    <font>
      <b/>
      <sz val="12"/>
      <name val="楷体_GB2312"/>
      <family val="0"/>
    </font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10"/>
      <name val="楷体_GB2312"/>
      <family val="0"/>
    </font>
    <font>
      <sz val="10"/>
      <name val="楷体_GB2312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9"/>
      <name val="Times New Roman"/>
      <family val="1"/>
    </font>
    <font>
      <b/>
      <sz val="10"/>
      <name val="宋体"/>
      <family val="0"/>
    </font>
    <font>
      <b/>
      <sz val="16"/>
      <name val="华文中宋"/>
      <family val="0"/>
    </font>
    <font>
      <b/>
      <sz val="11"/>
      <name val="楷体_GB2312"/>
      <family val="0"/>
    </font>
    <font>
      <sz val="9"/>
      <name val="楷体_GB2312"/>
      <family val="0"/>
    </font>
    <font>
      <sz val="9.5"/>
      <name val="楷体_GB2312"/>
      <family val="0"/>
    </font>
    <font>
      <b/>
      <sz val="9"/>
      <name val="楷体_GB2312"/>
      <family val="0"/>
    </font>
    <font>
      <sz val="12"/>
      <name val="仿宋"/>
      <family val="3"/>
    </font>
    <font>
      <sz val="14"/>
      <name val="仿宋_GB2312"/>
      <family val="3"/>
    </font>
    <font>
      <sz val="12"/>
      <color indexed="10"/>
      <name val="宋体"/>
      <family val="0"/>
    </font>
    <font>
      <b/>
      <sz val="12"/>
      <name val="Times New Roman"/>
      <family val="1"/>
    </font>
    <font>
      <sz val="14"/>
      <name val="宋体"/>
      <family val="0"/>
    </font>
    <font>
      <sz val="14"/>
      <color indexed="10"/>
      <name val="宋体"/>
      <family val="0"/>
    </font>
    <font>
      <sz val="14"/>
      <name val="仿宋"/>
      <family val="3"/>
    </font>
    <font>
      <b/>
      <sz val="18"/>
      <name val="宋体"/>
      <family val="0"/>
    </font>
    <font>
      <b/>
      <sz val="16"/>
      <name val="新宋体"/>
      <family val="3"/>
    </font>
    <font>
      <sz val="8"/>
      <name val="宋体"/>
      <family val="0"/>
    </font>
    <font>
      <sz val="14"/>
      <name val="楷体_GB2312"/>
      <family val="0"/>
    </font>
    <font>
      <b/>
      <sz val="14"/>
      <name val="仿宋"/>
      <family val="3"/>
    </font>
    <font>
      <b/>
      <sz val="18"/>
      <name val="仿宋"/>
      <family val="3"/>
    </font>
    <font>
      <b/>
      <sz val="14"/>
      <name val="黑体"/>
      <family val="3"/>
    </font>
    <font>
      <b/>
      <sz val="22"/>
      <name val="方正小标宋简体"/>
      <family val="0"/>
    </font>
    <font>
      <b/>
      <sz val="20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2" fillId="2" borderId="0" applyNumberFormat="0" applyBorder="0" applyAlignment="0" applyProtection="0"/>
    <xf numFmtId="0" fontId="7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" borderId="0" applyNumberFormat="0" applyBorder="0" applyAlignment="0" applyProtection="0"/>
    <xf numFmtId="0" fontId="74" fillId="5" borderId="0" applyNumberFormat="0" applyBorder="0" applyAlignment="0" applyProtection="0"/>
    <xf numFmtId="43" fontId="0" fillId="0" borderId="0" applyFont="0" applyFill="0" applyBorder="0" applyAlignment="0" applyProtection="0"/>
    <xf numFmtId="0" fontId="75" fillId="6" borderId="0" applyNumberFormat="0" applyBorder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7" borderId="2" applyNumberFormat="0" applyFont="0" applyAlignment="0" applyProtection="0"/>
    <xf numFmtId="0" fontId="75" fillId="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0" borderId="3" applyNumberFormat="0" applyFill="0" applyAlignment="0" applyProtection="0"/>
    <xf numFmtId="0" fontId="75" fillId="9" borderId="0" applyNumberFormat="0" applyBorder="0" applyAlignment="0" applyProtection="0"/>
    <xf numFmtId="0" fontId="79" fillId="0" borderId="4" applyNumberFormat="0" applyFill="0" applyAlignment="0" applyProtection="0"/>
    <xf numFmtId="0" fontId="75" fillId="10" borderId="0" applyNumberFormat="0" applyBorder="0" applyAlignment="0" applyProtection="0"/>
    <xf numFmtId="0" fontId="85" fillId="11" borderId="5" applyNumberFormat="0" applyAlignment="0" applyProtection="0"/>
    <xf numFmtId="0" fontId="86" fillId="11" borderId="1" applyNumberFormat="0" applyAlignment="0" applyProtection="0"/>
    <xf numFmtId="0" fontId="87" fillId="12" borderId="6" applyNumberFormat="0" applyAlignment="0" applyProtection="0"/>
    <xf numFmtId="0" fontId="72" fillId="13" borderId="0" applyNumberFormat="0" applyBorder="0" applyAlignment="0" applyProtection="0"/>
    <xf numFmtId="0" fontId="75" fillId="14" borderId="0" applyNumberFormat="0" applyBorder="0" applyAlignment="0" applyProtection="0"/>
    <xf numFmtId="0" fontId="88" fillId="0" borderId="7" applyNumberFormat="0" applyFill="0" applyAlignment="0" applyProtection="0"/>
    <xf numFmtId="0" fontId="25" fillId="0" borderId="0">
      <alignment/>
      <protection/>
    </xf>
    <xf numFmtId="0" fontId="89" fillId="0" borderId="8" applyNumberFormat="0" applyFill="0" applyAlignment="0" applyProtection="0"/>
    <xf numFmtId="0" fontId="90" fillId="15" borderId="0" applyNumberFormat="0" applyBorder="0" applyAlignment="0" applyProtection="0"/>
    <xf numFmtId="0" fontId="91" fillId="16" borderId="0" applyNumberFormat="0" applyBorder="0" applyAlignment="0" applyProtection="0"/>
    <xf numFmtId="0" fontId="72" fillId="17" borderId="0" applyNumberFormat="0" applyBorder="0" applyAlignment="0" applyProtection="0"/>
    <xf numFmtId="0" fontId="75" fillId="18" borderId="0" applyNumberFormat="0" applyBorder="0" applyAlignment="0" applyProtection="0"/>
    <xf numFmtId="0" fontId="19" fillId="0" borderId="0">
      <alignment/>
      <protection/>
    </xf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5" fillId="23" borderId="0" applyNumberFormat="0" applyBorder="0" applyAlignment="0" applyProtection="0"/>
    <xf numFmtId="0" fontId="19" fillId="0" borderId="0">
      <alignment/>
      <protection/>
    </xf>
    <xf numFmtId="0" fontId="75" fillId="24" borderId="0" applyNumberFormat="0" applyBorder="0" applyAlignment="0" applyProtection="0"/>
    <xf numFmtId="0" fontId="19" fillId="0" borderId="0">
      <alignment/>
      <protection/>
    </xf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5" fillId="27" borderId="0" applyNumberFormat="0" applyBorder="0" applyAlignment="0" applyProtection="0"/>
    <xf numFmtId="0" fontId="72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2" fillId="31" borderId="0" applyNumberFormat="0" applyBorder="0" applyAlignment="0" applyProtection="0"/>
    <xf numFmtId="0" fontId="75" fillId="32" borderId="0" applyNumberFormat="0" applyBorder="0" applyAlignment="0" applyProtection="0"/>
    <xf numFmtId="176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32">
    <xf numFmtId="0" fontId="0" fillId="0" borderId="0" xfId="0" applyAlignment="1">
      <alignment vertical="center"/>
    </xf>
    <xf numFmtId="0" fontId="1" fillId="0" borderId="0" xfId="70" applyNumberFormat="1" applyFont="1" applyBorder="1" applyAlignment="1">
      <alignment horizontal="center" vertical="center"/>
      <protection/>
    </xf>
    <xf numFmtId="0" fontId="2" fillId="0" borderId="0" xfId="70" applyNumberFormat="1" applyFont="1" applyBorder="1" applyAlignment="1">
      <alignment vertical="center"/>
      <protection/>
    </xf>
    <xf numFmtId="0" fontId="1" fillId="0" borderId="0" xfId="70" applyNumberFormat="1" applyFont="1" applyBorder="1" applyAlignment="1">
      <alignment vertical="center"/>
      <protection/>
    </xf>
    <xf numFmtId="0" fontId="3" fillId="0" borderId="0" xfId="70" applyNumberFormat="1" applyFont="1" applyBorder="1" applyAlignment="1">
      <alignment horizontal="center" vertical="center"/>
      <protection/>
    </xf>
    <xf numFmtId="0" fontId="4" fillId="0" borderId="0" xfId="70" applyNumberFormat="1" applyFont="1" applyBorder="1" applyAlignment="1">
      <alignment horizontal="left" vertical="center"/>
      <protection/>
    </xf>
    <xf numFmtId="0" fontId="4" fillId="0" borderId="0" xfId="70" applyNumberFormat="1" applyFont="1" applyBorder="1" applyAlignment="1">
      <alignment horizontal="right" vertical="center"/>
      <protection/>
    </xf>
    <xf numFmtId="0" fontId="5" fillId="0" borderId="9" xfId="70" applyNumberFormat="1" applyFont="1" applyBorder="1" applyAlignment="1">
      <alignment horizontal="center" vertical="center" wrapText="1"/>
      <protection/>
    </xf>
    <xf numFmtId="0" fontId="5" fillId="0" borderId="10" xfId="70" applyNumberFormat="1" applyFont="1" applyBorder="1" applyAlignment="1">
      <alignment horizontal="center" vertical="center" wrapText="1"/>
      <protection/>
    </xf>
    <xf numFmtId="0" fontId="5" fillId="0" borderId="11" xfId="70" applyNumberFormat="1" applyFont="1" applyBorder="1" applyAlignment="1">
      <alignment horizontal="center" vertical="center" wrapText="1"/>
      <protection/>
    </xf>
    <xf numFmtId="0" fontId="4" fillId="0" borderId="9" xfId="70" applyNumberFormat="1" applyFont="1" applyBorder="1" applyAlignment="1">
      <alignment vertical="center" wrapText="1"/>
      <protection/>
    </xf>
    <xf numFmtId="0" fontId="4" fillId="0" borderId="10" xfId="70" applyNumberFormat="1" applyFont="1" applyBorder="1" applyAlignment="1">
      <alignment vertical="center" wrapText="1"/>
      <protection/>
    </xf>
    <xf numFmtId="0" fontId="4" fillId="0" borderId="12" xfId="22" applyNumberFormat="1" applyFont="1" applyBorder="1" applyAlignment="1">
      <alignment vertical="center"/>
    </xf>
    <xf numFmtId="0" fontId="6" fillId="0" borderId="11" xfId="70" applyNumberFormat="1" applyFont="1" applyBorder="1" applyAlignment="1" applyProtection="1">
      <alignment horizontal="center" vertical="center" wrapText="1"/>
      <protection locked="0"/>
    </xf>
    <xf numFmtId="0" fontId="6" fillId="0" borderId="12" xfId="70" applyNumberFormat="1" applyFont="1" applyBorder="1" applyAlignment="1">
      <alignment vertical="center" wrapText="1"/>
      <protection/>
    </xf>
    <xf numFmtId="0" fontId="2" fillId="0" borderId="12" xfId="70" applyNumberFormat="1" applyFont="1" applyBorder="1" applyAlignment="1">
      <alignment vertical="center"/>
      <protection/>
    </xf>
    <xf numFmtId="0" fontId="2" fillId="0" borderId="12" xfId="70" applyNumberFormat="1" applyFont="1" applyBorder="1" applyAlignment="1" applyProtection="1">
      <alignment vertical="center" wrapText="1"/>
      <protection locked="0"/>
    </xf>
    <xf numFmtId="0" fontId="4" fillId="0" borderId="12" xfId="22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177" fontId="10" fillId="0" borderId="15" xfId="0" applyNumberFormat="1" applyFont="1" applyFill="1" applyBorder="1" applyAlignment="1" applyProtection="1">
      <alignment horizontal="right" vertical="center"/>
      <protection/>
    </xf>
    <xf numFmtId="177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right" vertical="center"/>
      <protection/>
    </xf>
    <xf numFmtId="177" fontId="10" fillId="0" borderId="16" xfId="0" applyNumberFormat="1" applyFont="1" applyFill="1" applyBorder="1" applyAlignment="1" applyProtection="1">
      <alignment horizontal="right" vertical="center"/>
      <protection/>
    </xf>
    <xf numFmtId="177" fontId="10" fillId="0" borderId="12" xfId="0" applyNumberFormat="1" applyFont="1" applyFill="1" applyBorder="1" applyAlignment="1" applyProtection="1">
      <alignment horizontal="right" vertical="center"/>
      <protection/>
    </xf>
    <xf numFmtId="177" fontId="10" fillId="0" borderId="20" xfId="0" applyNumberFormat="1" applyFont="1" applyFill="1" applyBorder="1" applyAlignment="1" applyProtection="1">
      <alignment horizontal="right" vertical="center"/>
      <protection/>
    </xf>
    <xf numFmtId="177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horizontal="left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71" applyFont="1" applyFill="1" applyBorder="1" applyAlignment="1">
      <alignment vertical="center" wrapText="1"/>
      <protection/>
    </xf>
    <xf numFmtId="0" fontId="16" fillId="0" borderId="12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vertical="center"/>
    </xf>
    <xf numFmtId="1" fontId="15" fillId="0" borderId="12" xfId="0" applyNumberFormat="1" applyFont="1" applyFill="1" applyBorder="1" applyAlignment="1" applyProtection="1">
      <alignment vertical="center"/>
      <protection locked="0"/>
    </xf>
    <xf numFmtId="0" fontId="17" fillId="0" borderId="0" xfId="69" applyFont="1" applyAlignment="1">
      <alignment vertical="center"/>
      <protection/>
    </xf>
    <xf numFmtId="0" fontId="18" fillId="0" borderId="0" xfId="69" applyFont="1" applyAlignment="1">
      <alignment vertical="center"/>
      <protection/>
    </xf>
    <xf numFmtId="0" fontId="5" fillId="0" borderId="0" xfId="69" applyFont="1" applyAlignment="1">
      <alignment vertical="center"/>
      <protection/>
    </xf>
    <xf numFmtId="0" fontId="4" fillId="0" borderId="0" xfId="69" applyFont="1" applyAlignment="1">
      <alignment vertical="center"/>
      <protection/>
    </xf>
    <xf numFmtId="0" fontId="19" fillId="0" borderId="0" xfId="69" applyAlignment="1">
      <alignment vertical="center"/>
      <protection/>
    </xf>
    <xf numFmtId="178" fontId="19" fillId="0" borderId="0" xfId="69" applyNumberFormat="1" applyAlignment="1">
      <alignment vertical="center"/>
      <protection/>
    </xf>
    <xf numFmtId="49" fontId="19" fillId="0" borderId="0" xfId="69" applyNumberFormat="1" applyAlignment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67" applyNumberFormat="1" applyFont="1" applyFill="1" applyAlignment="1" applyProtection="1">
      <alignment vertical="center" wrapText="1"/>
      <protection/>
    </xf>
    <xf numFmtId="0" fontId="20" fillId="0" borderId="0" xfId="67" applyNumberFormat="1" applyFont="1" applyFill="1" applyAlignment="1" applyProtection="1">
      <alignment vertical="center" wrapText="1"/>
      <protection/>
    </xf>
    <xf numFmtId="179" fontId="20" fillId="0" borderId="0" xfId="67" applyNumberFormat="1" applyFont="1" applyFill="1" applyAlignment="1" applyProtection="1">
      <alignment vertical="center" wrapText="1"/>
      <protection/>
    </xf>
    <xf numFmtId="0" fontId="20" fillId="0" borderId="0" xfId="69" applyNumberFormat="1" applyFont="1" applyFill="1" applyAlignment="1" applyProtection="1">
      <alignment vertical="center" wrapText="1"/>
      <protection/>
    </xf>
    <xf numFmtId="178" fontId="20" fillId="0" borderId="0" xfId="69" applyNumberFormat="1" applyFont="1" applyFill="1" applyAlignment="1" applyProtection="1">
      <alignment vertical="center" wrapText="1"/>
      <protection/>
    </xf>
    <xf numFmtId="49" fontId="20" fillId="0" borderId="0" xfId="67" applyNumberFormat="1" applyFont="1" applyFill="1" applyAlignment="1" applyProtection="1">
      <alignment horizontal="right" vertical="center" wrapText="1"/>
      <protection/>
    </xf>
    <xf numFmtId="0" fontId="21" fillId="0" borderId="0" xfId="67" applyNumberFormat="1" applyFont="1" applyFill="1" applyBorder="1" applyAlignment="1" applyProtection="1">
      <alignment horizontal="centerContinuous" vertical="center"/>
      <protection/>
    </xf>
    <xf numFmtId="0" fontId="21" fillId="0" borderId="0" xfId="69" applyNumberFormat="1" applyFont="1" applyFill="1" applyAlignment="1" applyProtection="1">
      <alignment horizontal="centerContinuous" vertic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7" fillId="0" borderId="0" xfId="67" applyNumberFormat="1" applyFont="1" applyFill="1" applyAlignment="1">
      <alignment horizontal="left" vertical="center"/>
    </xf>
    <xf numFmtId="0" fontId="17" fillId="33" borderId="0" xfId="67" applyNumberFormat="1" applyFont="1" applyFill="1" applyAlignment="1">
      <alignment horizontal="left" vertical="center"/>
    </xf>
    <xf numFmtId="0" fontId="17" fillId="0" borderId="0" xfId="67" applyNumberFormat="1" applyFont="1" applyFill="1" applyAlignment="1" applyProtection="1">
      <alignment horizontal="left" vertical="center"/>
      <protection/>
    </xf>
    <xf numFmtId="0" fontId="18" fillId="0" borderId="0" xfId="67" applyNumberFormat="1" applyFont="1" applyFill="1" applyAlignment="1" applyProtection="1">
      <alignment horizontal="center" vertical="center"/>
      <protection/>
    </xf>
    <xf numFmtId="178" fontId="17" fillId="0" borderId="0" xfId="69" applyNumberFormat="1" applyFont="1" applyFill="1" applyAlignment="1" applyProtection="1">
      <alignment vertical="center" wrapText="1"/>
      <protection/>
    </xf>
    <xf numFmtId="49" fontId="17" fillId="0" borderId="0" xfId="67" applyNumberFormat="1" applyFont="1" applyFill="1" applyAlignment="1" applyProtection="1">
      <alignment horizontal="right" vertical="center"/>
      <protection/>
    </xf>
    <xf numFmtId="0" fontId="18" fillId="0" borderId="11" xfId="69" applyNumberFormat="1" applyFont="1" applyFill="1" applyBorder="1" applyAlignment="1" applyProtection="1">
      <alignment horizontal="center" vertical="center" wrapText="1"/>
      <protection/>
    </xf>
    <xf numFmtId="0" fontId="18" fillId="0" borderId="27" xfId="69" applyNumberFormat="1" applyFont="1" applyFill="1" applyBorder="1" applyAlignment="1" applyProtection="1">
      <alignment horizontal="center" vertical="center" wrapText="1"/>
      <protection/>
    </xf>
    <xf numFmtId="0" fontId="18" fillId="0" borderId="12" xfId="69" applyNumberFormat="1" applyFont="1" applyFill="1" applyBorder="1" applyAlignment="1" applyProtection="1">
      <alignment horizontal="center" vertical="center" wrapText="1"/>
      <protection/>
    </xf>
    <xf numFmtId="179" fontId="18" fillId="0" borderId="12" xfId="67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178" fontId="18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5" fillId="0" borderId="9" xfId="67" applyNumberFormat="1" applyFont="1" applyFill="1" applyBorder="1" applyAlignment="1" applyProtection="1">
      <alignment horizontal="left" vertical="center" wrapText="1"/>
      <protection/>
    </xf>
    <xf numFmtId="49" fontId="5" fillId="0" borderId="12" xfId="67" applyNumberFormat="1" applyFont="1" applyFill="1" applyBorder="1" applyAlignment="1" applyProtection="1">
      <alignment horizontal="left" vertical="center" wrapText="1"/>
      <protection/>
    </xf>
    <xf numFmtId="49" fontId="5" fillId="0" borderId="28" xfId="67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180" fontId="11" fillId="0" borderId="12" xfId="67" applyNumberFormat="1" applyFont="1" applyFill="1" applyBorder="1" applyAlignment="1" applyProtection="1">
      <alignment horizontal="right" vertical="center" wrapText="1"/>
      <protection/>
    </xf>
    <xf numFmtId="10" fontId="11" fillId="0" borderId="12" xfId="67" applyNumberFormat="1" applyFont="1" applyFill="1" applyBorder="1" applyAlignment="1" applyProtection="1">
      <alignment horizontal="right" vertical="center" wrapText="1"/>
      <protection/>
    </xf>
    <xf numFmtId="181" fontId="23" fillId="0" borderId="12" xfId="0" applyNumberFormat="1" applyFont="1" applyBorder="1" applyAlignment="1">
      <alignment vertical="center" wrapText="1"/>
    </xf>
    <xf numFmtId="49" fontId="4" fillId="0" borderId="9" xfId="67" applyNumberFormat="1" applyFont="1" applyFill="1" applyBorder="1" applyAlignment="1" applyProtection="1">
      <alignment horizontal="left" vertical="center" wrapText="1"/>
      <protection/>
    </xf>
    <xf numFmtId="49" fontId="4" fillId="0" borderId="12" xfId="67" applyNumberFormat="1" applyFont="1" applyFill="1" applyBorder="1" applyAlignment="1" applyProtection="1">
      <alignment horizontal="left" vertical="center" wrapText="1"/>
      <protection/>
    </xf>
    <xf numFmtId="49" fontId="4" fillId="0" borderId="28" xfId="67" applyNumberFormat="1" applyFont="1" applyFill="1" applyBorder="1" applyAlignment="1" applyProtection="1">
      <alignment horizontal="left" vertical="center" wrapText="1"/>
      <protection/>
    </xf>
    <xf numFmtId="0" fontId="4" fillId="0" borderId="12" xfId="67" applyNumberFormat="1" applyFont="1" applyFill="1" applyBorder="1" applyAlignment="1" applyProtection="1">
      <alignment horizontal="left" vertical="center" wrapText="1"/>
      <protection/>
    </xf>
    <xf numFmtId="180" fontId="0" fillId="0" borderId="12" xfId="67" applyNumberFormat="1" applyFont="1" applyFill="1" applyBorder="1" applyAlignment="1" applyProtection="1">
      <alignment horizontal="right" vertical="center" wrapText="1"/>
      <protection/>
    </xf>
    <xf numFmtId="49" fontId="24" fillId="0" borderId="12" xfId="67" applyNumberFormat="1" applyFont="1" applyFill="1" applyBorder="1" applyAlignment="1" applyProtection="1">
      <alignment horizontal="right" vertical="center" wrapText="1"/>
      <protection/>
    </xf>
    <xf numFmtId="49" fontId="24" fillId="0" borderId="12" xfId="67" applyNumberFormat="1" applyFont="1" applyFill="1" applyBorder="1" applyAlignment="1" applyProtection="1">
      <alignment horizontal="left" vertical="center" wrapText="1"/>
      <protection/>
    </xf>
    <xf numFmtId="3" fontId="15" fillId="0" borderId="12" xfId="0" applyNumberFormat="1" applyFont="1" applyFill="1" applyBorder="1" applyAlignment="1" applyProtection="1">
      <alignment horizontal="left" vertical="center"/>
      <protection locked="0"/>
    </xf>
    <xf numFmtId="180" fontId="2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2" xfId="67" applyNumberFormat="1" applyFont="1" applyFill="1" applyBorder="1" applyAlignment="1" applyProtection="1">
      <alignment horizontal="left" vertical="center" shrinkToFit="1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178" fontId="0" fillId="0" borderId="12" xfId="67" applyNumberFormat="1" applyFont="1" applyFill="1" applyBorder="1" applyAlignment="1" applyProtection="1">
      <alignment horizontal="right" vertical="center" wrapText="1"/>
      <protection/>
    </xf>
    <xf numFmtId="180" fontId="19" fillId="0" borderId="0" xfId="69" applyNumberFormat="1" applyAlignment="1">
      <alignment vertical="center"/>
      <protection/>
    </xf>
    <xf numFmtId="0" fontId="17" fillId="0" borderId="0" xfId="69" applyNumberFormat="1" applyFont="1" applyFill="1" applyAlignment="1" applyProtection="1">
      <alignment vertical="center" wrapText="1"/>
      <protection/>
    </xf>
    <xf numFmtId="0" fontId="18" fillId="0" borderId="0" xfId="69" applyNumberFormat="1" applyFont="1" applyFill="1" applyAlignment="1" applyProtection="1">
      <alignment vertical="center" wrapText="1"/>
      <protection/>
    </xf>
    <xf numFmtId="0" fontId="5" fillId="0" borderId="0" xfId="69" applyNumberFormat="1" applyFont="1" applyFill="1" applyAlignment="1" applyProtection="1">
      <alignment vertical="center" wrapText="1"/>
      <protection/>
    </xf>
    <xf numFmtId="0" fontId="4" fillId="0" borderId="0" xfId="69" applyNumberFormat="1" applyFont="1" applyFill="1" applyAlignment="1" applyProtection="1">
      <alignment vertical="center" wrapText="1"/>
      <protection/>
    </xf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4" fontId="17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right" vertical="center" wrapText="1"/>
    </xf>
    <xf numFmtId="182" fontId="18" fillId="0" borderId="12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right" vertical="center"/>
    </xf>
    <xf numFmtId="10" fontId="11" fillId="0" borderId="12" xfId="0" applyNumberFormat="1" applyFont="1" applyBorder="1" applyAlignment="1">
      <alignment horizontal="right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67" applyNumberFormat="1" applyFont="1" applyFill="1" applyBorder="1" applyAlignment="1" applyProtection="1">
      <alignment horizontal="left" vertical="center" wrapText="1"/>
      <protection/>
    </xf>
    <xf numFmtId="10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vertical="center"/>
    </xf>
    <xf numFmtId="49" fontId="24" fillId="0" borderId="29" xfId="67" applyNumberFormat="1" applyFont="1" applyFill="1" applyBorder="1" applyAlignment="1" applyProtection="1">
      <alignment horizontal="left" vertical="center" wrapText="1"/>
      <protection/>
    </xf>
    <xf numFmtId="178" fontId="0" fillId="0" borderId="23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180" fontId="25" fillId="0" borderId="0" xfId="0" applyNumberFormat="1" applyFont="1" applyAlignment="1">
      <alignment vertical="center"/>
    </xf>
    <xf numFmtId="178" fontId="25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18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181" fontId="22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Alignment="1">
      <alignment horizontal="right" vertical="center"/>
    </xf>
    <xf numFmtId="181" fontId="15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81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9" fontId="15" fillId="0" borderId="9" xfId="0" applyNumberFormat="1" applyFont="1" applyFill="1" applyBorder="1" applyAlignment="1" applyProtection="1">
      <alignment horizontal="left" vertical="center"/>
      <protection/>
    </xf>
    <xf numFmtId="181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2" fontId="15" fillId="0" borderId="12" xfId="0" applyNumberFormat="1" applyFont="1" applyFill="1" applyBorder="1" applyAlignment="1" applyProtection="1">
      <alignment vertical="center"/>
      <protection locked="0"/>
    </xf>
    <xf numFmtId="182" fontId="26" fillId="0" borderId="12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23" xfId="0" applyFont="1" applyFill="1" applyBorder="1" applyAlignment="1">
      <alignment vertical="center"/>
    </xf>
    <xf numFmtId="182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84" fontId="15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22" fontId="17" fillId="0" borderId="0" xfId="0" applyNumberFormat="1" applyFont="1" applyBorder="1" applyAlignment="1">
      <alignment horizontal="left" vertical="center"/>
    </xf>
    <xf numFmtId="22" fontId="20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1" fontId="4" fillId="0" borderId="12" xfId="0" applyNumberFormat="1" applyFont="1" applyBorder="1" applyAlignment="1">
      <alignment horizontal="left" vertical="center"/>
    </xf>
    <xf numFmtId="180" fontId="0" fillId="0" borderId="12" xfId="22" applyNumberFormat="1" applyFont="1" applyBorder="1" applyAlignment="1">
      <alignment vertical="center"/>
    </xf>
    <xf numFmtId="0" fontId="24" fillId="0" borderId="12" xfId="0" applyFont="1" applyBorder="1" applyAlignment="1" applyProtection="1">
      <alignment vertical="center" wrapText="1"/>
      <protection locked="0"/>
    </xf>
    <xf numFmtId="0" fontId="31" fillId="0" borderId="12" xfId="0" applyFont="1" applyBorder="1" applyAlignment="1">
      <alignment vertical="center"/>
    </xf>
    <xf numFmtId="0" fontId="31" fillId="0" borderId="12" xfId="0" applyFont="1" applyBorder="1" applyAlignment="1" applyProtection="1">
      <alignment vertical="center" wrapText="1"/>
      <protection locked="0"/>
    </xf>
    <xf numFmtId="0" fontId="3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4" fillId="0" borderId="1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180" fontId="0" fillId="0" borderId="12" xfId="0" applyNumberFormat="1" applyFont="1" applyBorder="1" applyAlignment="1">
      <alignment horizontal="right" vertical="center"/>
    </xf>
    <xf numFmtId="181" fontId="5" fillId="0" borderId="12" xfId="0" applyNumberFormat="1" applyFont="1" applyBorder="1" applyAlignment="1">
      <alignment horizontal="left" vertical="center" wrapText="1"/>
    </xf>
    <xf numFmtId="180" fontId="11" fillId="0" borderId="12" xfId="22" applyNumberFormat="1" applyFont="1" applyBorder="1" applyAlignment="1">
      <alignment vertical="center"/>
    </xf>
    <xf numFmtId="181" fontId="2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4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28" fillId="0" borderId="12" xfId="0" applyFont="1" applyBorder="1" applyAlignment="1" applyProtection="1">
      <alignment vertical="center"/>
      <protection locked="0"/>
    </xf>
    <xf numFmtId="180" fontId="1" fillId="0" borderId="0" xfId="0" applyNumberFormat="1" applyFont="1" applyBorder="1" applyAlignment="1">
      <alignment vertical="center"/>
    </xf>
    <xf numFmtId="180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0" fontId="1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83" fontId="25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22" fontId="20" fillId="0" borderId="0" xfId="0" applyNumberFormat="1" applyFont="1" applyFill="1" applyBorder="1" applyAlignment="1">
      <alignment horizontal="center" vertical="center"/>
    </xf>
    <xf numFmtId="183" fontId="2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83" fontId="18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/>
      <protection locked="0"/>
    </xf>
    <xf numFmtId="18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>
      <alignment vertical="center" wrapText="1" shrinkToFit="1"/>
    </xf>
    <xf numFmtId="0" fontId="24" fillId="0" borderId="12" xfId="0" applyFont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left" vertical="center"/>
      <protection locked="0"/>
    </xf>
    <xf numFmtId="18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80" fontId="0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 locked="0"/>
    </xf>
    <xf numFmtId="180" fontId="11" fillId="0" borderId="12" xfId="0" applyNumberFormat="1" applyFont="1" applyFill="1" applyBorder="1" applyAlignment="1" applyProtection="1">
      <alignment horizontal="center" vertical="center" shrinkToFit="1"/>
      <protection/>
    </xf>
    <xf numFmtId="180" fontId="4" fillId="0" borderId="12" xfId="0" applyNumberFormat="1" applyFont="1" applyFill="1" applyBorder="1" applyAlignment="1" applyProtection="1">
      <alignment horizontal="left" vertical="center" shrinkToFit="1"/>
      <protection locked="0"/>
    </xf>
    <xf numFmtId="18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left" vertical="center" shrinkToFit="1"/>
    </xf>
    <xf numFmtId="18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183" fontId="11" fillId="0" borderId="12" xfId="0" applyNumberFormat="1" applyFont="1" applyBorder="1" applyAlignment="1" applyProtection="1">
      <alignment horizontal="center" vertical="center" shrinkToFit="1"/>
      <protection locked="0"/>
    </xf>
    <xf numFmtId="180" fontId="25" fillId="0" borderId="0" xfId="0" applyNumberFormat="1" applyFont="1" applyFill="1" applyAlignment="1">
      <alignment vertical="center"/>
    </xf>
    <xf numFmtId="180" fontId="2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NumberFormat="1" applyFont="1" applyFill="1" applyAlignment="1" applyProtection="1">
      <alignment horizontal="right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>
      <alignment horizontal="right" vertical="center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10" fontId="0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0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40" fillId="0" borderId="0" xfId="0" applyNumberFormat="1" applyFont="1" applyFill="1" applyAlignment="1" applyProtection="1">
      <alignment horizontal="right" vertical="center"/>
      <protection/>
    </xf>
    <xf numFmtId="0" fontId="45" fillId="0" borderId="12" xfId="0" applyNumberFormat="1" applyFont="1" applyFill="1" applyBorder="1" applyAlignment="1" applyProtection="1">
      <alignment horizontal="center" vertical="center"/>
      <protection/>
    </xf>
    <xf numFmtId="0" fontId="45" fillId="0" borderId="12" xfId="0" applyNumberFormat="1" applyFont="1" applyFill="1" applyBorder="1" applyAlignment="1" applyProtection="1">
      <alignment vertical="center"/>
      <protection/>
    </xf>
    <xf numFmtId="3" fontId="40" fillId="0" borderId="12" xfId="0" applyNumberFormat="1" applyFont="1" applyFill="1" applyBorder="1" applyAlignment="1" applyProtection="1">
      <alignment horizontal="right" vertical="center"/>
      <protection/>
    </xf>
    <xf numFmtId="0" fontId="40" fillId="0" borderId="12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vertical="center"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9" xfId="0" applyNumberFormat="1" applyFont="1" applyFill="1" applyBorder="1" applyAlignment="1" applyProtection="1">
      <alignment horizontal="center" vertical="center" wrapText="1"/>
      <protection/>
    </xf>
    <xf numFmtId="0" fontId="40" fillId="0" borderId="31" xfId="0" applyNumberFormat="1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27" xfId="0" applyNumberFormat="1" applyFont="1" applyFill="1" applyBorder="1" applyAlignment="1" applyProtection="1">
      <alignment horizontal="center" vertical="center" wrapText="1"/>
      <protection/>
    </xf>
    <xf numFmtId="0" fontId="40" fillId="0" borderId="22" xfId="0" applyNumberFormat="1" applyFont="1" applyFill="1" applyBorder="1" applyAlignment="1" applyProtection="1">
      <alignment horizontal="center" vertical="center" wrapText="1"/>
      <protection/>
    </xf>
    <xf numFmtId="0" fontId="40" fillId="0" borderId="34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3" fontId="40" fillId="0" borderId="23" xfId="0" applyNumberFormat="1" applyFont="1" applyFill="1" applyBorder="1" applyAlignment="1" applyProtection="1">
      <alignment horizontal="right" vertical="center"/>
      <protection/>
    </xf>
    <xf numFmtId="10" fontId="40" fillId="0" borderId="12" xfId="0" applyNumberFormat="1" applyFont="1" applyFill="1" applyBorder="1" applyAlignment="1">
      <alignment horizontal="center"/>
    </xf>
    <xf numFmtId="0" fontId="45" fillId="0" borderId="9" xfId="0" applyNumberFormat="1" applyFont="1" applyFill="1" applyBorder="1" applyAlignment="1" applyProtection="1">
      <alignment horizontal="left" vertical="center"/>
      <protection/>
    </xf>
    <xf numFmtId="0" fontId="40" fillId="0" borderId="9" xfId="0" applyNumberFormat="1" applyFont="1" applyFill="1" applyBorder="1" applyAlignment="1" applyProtection="1">
      <alignment horizontal="left" vertical="center"/>
      <protection/>
    </xf>
    <xf numFmtId="0" fontId="40" fillId="0" borderId="0" xfId="69" applyFont="1" applyAlignment="1">
      <alignment vertical="center"/>
      <protection/>
    </xf>
    <xf numFmtId="0" fontId="45" fillId="0" borderId="0" xfId="69" applyFont="1" applyAlignment="1">
      <alignment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2" xfId="0" applyFont="1" applyBorder="1" applyAlignment="1">
      <alignment vertical="center"/>
    </xf>
    <xf numFmtId="10" fontId="40" fillId="0" borderId="12" xfId="0" applyNumberFormat="1" applyFont="1" applyBorder="1" applyAlignment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>
      <alignment vertical="center" wrapText="1"/>
    </xf>
    <xf numFmtId="0" fontId="47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57" fontId="46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常规_2015省本级公共财政支出预算明细表14--亿元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_山西省省本级2015年公共财政收支平衡表（草案）(3)_1" xfId="56"/>
    <cellStyle name="强调文字颜色 4" xfId="57"/>
    <cellStyle name="常规_山西省省本级2015年公共财政收支平衡表（草案）(3)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货币[0]_山西省省本级2015年公共财政收支平衡表（草案）(3)" xfId="67"/>
    <cellStyle name="常规_2015省本级公共财政支出预算表13--亿元" xfId="68"/>
    <cellStyle name="常规_项科目对比（政府性基金）6--亿元" xfId="69"/>
    <cellStyle name="常规_山西省2016年人代会预算草案（支出修改，不列付息0119）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8014;&#23665;&#21439;2018&#24180;&#37096;&#38376;&#39044;&#31639;\2018&#24180;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3">
        <row r="5">
          <cell r="C5">
            <v>8560</v>
          </cell>
        </row>
      </sheetData>
      <sheetData sheetId="4">
        <row r="5">
          <cell r="C5">
            <v>120766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3">
      <selection activeCell="F21" sqref="F21"/>
    </sheetView>
  </sheetViews>
  <sheetFormatPr defaultColWidth="9.00390625" defaultRowHeight="14.25"/>
  <cols>
    <col min="1" max="7" width="14.25390625" style="0" customWidth="1"/>
    <col min="8" max="10" width="12.625" style="0" customWidth="1"/>
  </cols>
  <sheetData>
    <row r="1" spans="1:10" ht="25.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2" ht="36.75" customHeight="1"/>
    <row r="3" spans="1:10" ht="30" customHeight="1">
      <c r="A3" s="330" t="s">
        <v>1</v>
      </c>
      <c r="B3" s="330" t="s">
        <v>2</v>
      </c>
      <c r="C3" s="330"/>
      <c r="D3" s="330"/>
      <c r="E3" s="330"/>
      <c r="F3" s="330"/>
      <c r="G3" s="330"/>
      <c r="H3" s="331" t="s">
        <v>3</v>
      </c>
      <c r="I3" s="331"/>
      <c r="J3" s="331" t="s">
        <v>4</v>
      </c>
    </row>
    <row r="4" spans="1:10" ht="30" customHeight="1">
      <c r="A4" s="330" t="s">
        <v>5</v>
      </c>
      <c r="B4" s="330" t="s">
        <v>6</v>
      </c>
      <c r="C4" s="330"/>
      <c r="D4" s="330"/>
      <c r="E4" s="330"/>
      <c r="F4" s="330"/>
      <c r="G4" s="330"/>
      <c r="H4" s="331" t="s">
        <v>3</v>
      </c>
      <c r="I4" s="331"/>
      <c r="J4" s="331" t="s">
        <v>4</v>
      </c>
    </row>
    <row r="5" spans="1:10" ht="30" customHeight="1">
      <c r="A5" s="330" t="s">
        <v>7</v>
      </c>
      <c r="B5" s="330" t="s">
        <v>8</v>
      </c>
      <c r="C5" s="330"/>
      <c r="D5" s="330"/>
      <c r="E5" s="330"/>
      <c r="F5" s="330"/>
      <c r="G5" s="330"/>
      <c r="H5" s="331" t="s">
        <v>3</v>
      </c>
      <c r="I5" s="331"/>
      <c r="J5" s="331" t="s">
        <v>4</v>
      </c>
    </row>
    <row r="6" spans="1:10" ht="30" customHeight="1">
      <c r="A6" s="330" t="s">
        <v>9</v>
      </c>
      <c r="B6" s="330" t="s">
        <v>10</v>
      </c>
      <c r="C6" s="330"/>
      <c r="D6" s="330"/>
      <c r="E6" s="330"/>
      <c r="F6" s="330"/>
      <c r="G6" s="330"/>
      <c r="H6" s="331" t="s">
        <v>3</v>
      </c>
      <c r="I6" s="331"/>
      <c r="J6" s="331" t="s">
        <v>4</v>
      </c>
    </row>
    <row r="7" spans="1:10" ht="30" customHeight="1">
      <c r="A7" s="330" t="s">
        <v>11</v>
      </c>
      <c r="B7" s="330" t="s">
        <v>12</v>
      </c>
      <c r="C7" s="330"/>
      <c r="D7" s="330"/>
      <c r="E7" s="330"/>
      <c r="F7" s="330"/>
      <c r="G7" s="330"/>
      <c r="H7" s="331" t="s">
        <v>3</v>
      </c>
      <c r="I7" s="331"/>
      <c r="J7" s="331" t="s">
        <v>4</v>
      </c>
    </row>
    <row r="8" spans="1:10" ht="30" customHeight="1">
      <c r="A8" s="330" t="s">
        <v>13</v>
      </c>
      <c r="B8" s="330" t="s">
        <v>14</v>
      </c>
      <c r="C8" s="330"/>
      <c r="D8" s="330"/>
      <c r="E8" s="330"/>
      <c r="F8" s="330"/>
      <c r="G8" s="330"/>
      <c r="H8" s="331" t="s">
        <v>3</v>
      </c>
      <c r="I8" s="331"/>
      <c r="J8" s="331" t="s">
        <v>4</v>
      </c>
    </row>
    <row r="9" spans="1:10" ht="30" customHeight="1">
      <c r="A9" s="330" t="s">
        <v>15</v>
      </c>
      <c r="B9" s="330" t="s">
        <v>16</v>
      </c>
      <c r="C9" s="330"/>
      <c r="D9" s="330"/>
      <c r="E9" s="330"/>
      <c r="F9" s="330"/>
      <c r="G9" s="330"/>
      <c r="H9" s="331" t="s">
        <v>3</v>
      </c>
      <c r="I9" s="331"/>
      <c r="J9" s="331" t="s">
        <v>4</v>
      </c>
    </row>
    <row r="10" spans="1:10" ht="30" customHeight="1">
      <c r="A10" s="330" t="s">
        <v>17</v>
      </c>
      <c r="B10" s="330" t="s">
        <v>18</v>
      </c>
      <c r="C10" s="330"/>
      <c r="D10" s="330"/>
      <c r="E10" s="330"/>
      <c r="F10" s="330"/>
      <c r="G10" s="330"/>
      <c r="H10" s="331" t="s">
        <v>3</v>
      </c>
      <c r="I10" s="331"/>
      <c r="J10" s="331" t="s">
        <v>4</v>
      </c>
    </row>
    <row r="11" spans="1:10" ht="30" customHeight="1">
      <c r="A11" s="330" t="s">
        <v>17</v>
      </c>
      <c r="B11" s="330" t="s">
        <v>19</v>
      </c>
      <c r="C11" s="330"/>
      <c r="D11" s="330"/>
      <c r="E11" s="330"/>
      <c r="F11" s="330"/>
      <c r="G11" s="330"/>
      <c r="H11" s="331" t="s">
        <v>3</v>
      </c>
      <c r="I11" s="331"/>
      <c r="J11" s="331" t="s">
        <v>4</v>
      </c>
    </row>
    <row r="12" spans="1:10" ht="30" customHeight="1">
      <c r="A12" s="330" t="s">
        <v>20</v>
      </c>
      <c r="B12" s="330" t="s">
        <v>21</v>
      </c>
      <c r="C12" s="330"/>
      <c r="D12" s="330"/>
      <c r="E12" s="330"/>
      <c r="F12" s="330"/>
      <c r="G12" s="330"/>
      <c r="H12" s="331" t="s">
        <v>3</v>
      </c>
      <c r="I12" s="331"/>
      <c r="J12" s="331" t="s">
        <v>4</v>
      </c>
    </row>
    <row r="13" spans="1:10" ht="30" customHeight="1">
      <c r="A13" s="330" t="s">
        <v>22</v>
      </c>
      <c r="B13" s="330" t="s">
        <v>23</v>
      </c>
      <c r="C13" s="330"/>
      <c r="D13" s="330"/>
      <c r="E13" s="330"/>
      <c r="F13" s="330"/>
      <c r="G13" s="330"/>
      <c r="H13" s="331" t="s">
        <v>3</v>
      </c>
      <c r="I13" s="331"/>
      <c r="J13" s="331" t="s">
        <v>4</v>
      </c>
    </row>
    <row r="14" spans="1:10" ht="30" customHeight="1">
      <c r="A14" s="330" t="s">
        <v>24</v>
      </c>
      <c r="B14" s="330" t="s">
        <v>25</v>
      </c>
      <c r="C14" s="330"/>
      <c r="D14" s="330"/>
      <c r="E14" s="330"/>
      <c r="F14" s="330"/>
      <c r="G14" s="330"/>
      <c r="H14" s="331" t="s">
        <v>3</v>
      </c>
      <c r="I14" s="331"/>
      <c r="J14" s="331" t="s">
        <v>4</v>
      </c>
    </row>
    <row r="15" spans="1:10" ht="30" customHeight="1">
      <c r="A15" s="330" t="s">
        <v>26</v>
      </c>
      <c r="B15" s="330" t="s">
        <v>27</v>
      </c>
      <c r="C15" s="330"/>
      <c r="D15" s="330"/>
      <c r="E15" s="330"/>
      <c r="F15" s="330"/>
      <c r="G15" s="330"/>
      <c r="H15" s="331" t="s">
        <v>3</v>
      </c>
      <c r="I15" s="331"/>
      <c r="J15" s="331" t="s">
        <v>4</v>
      </c>
    </row>
    <row r="16" spans="1:10" ht="30" customHeight="1">
      <c r="A16" s="330" t="s">
        <v>28</v>
      </c>
      <c r="B16" s="330" t="s">
        <v>29</v>
      </c>
      <c r="C16" s="330"/>
      <c r="D16" s="330"/>
      <c r="E16" s="330"/>
      <c r="F16" s="330"/>
      <c r="G16" s="330"/>
      <c r="H16" s="331" t="s">
        <v>3</v>
      </c>
      <c r="I16" s="331"/>
      <c r="J16" s="331" t="s">
        <v>4</v>
      </c>
    </row>
    <row r="17" spans="1:10" ht="30" customHeight="1">
      <c r="A17" s="330" t="s">
        <v>30</v>
      </c>
      <c r="B17" s="330" t="s">
        <v>31</v>
      </c>
      <c r="H17" s="331" t="s">
        <v>3</v>
      </c>
      <c r="J17" s="331" t="s">
        <v>4</v>
      </c>
    </row>
    <row r="18" spans="1:10" ht="30" customHeight="1">
      <c r="A18" s="330" t="s">
        <v>32</v>
      </c>
      <c r="B18" s="330" t="s">
        <v>33</v>
      </c>
      <c r="H18" s="331" t="s">
        <v>3</v>
      </c>
      <c r="J18" s="331" t="s">
        <v>4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9"/>
  <sheetViews>
    <sheetView zoomScaleSheetLayoutView="100" workbookViewId="0" topLeftCell="A22">
      <selection activeCell="H11" sqref="H11"/>
    </sheetView>
  </sheetViews>
  <sheetFormatPr defaultColWidth="9.00390625" defaultRowHeight="14.25"/>
  <cols>
    <col min="1" max="1" width="21.75390625" style="48" customWidth="1"/>
    <col min="2" max="4" width="17.50390625" style="50" customWidth="1"/>
    <col min="5" max="16384" width="9.00390625" style="48" customWidth="1"/>
  </cols>
  <sheetData>
    <row r="1" spans="1:4" s="48" customFormat="1" ht="16.5" customHeight="1">
      <c r="A1" s="51"/>
      <c r="B1" s="50"/>
      <c r="C1" s="50"/>
      <c r="D1" s="50"/>
    </row>
    <row r="2" spans="1:4" s="51" customFormat="1" ht="20.25">
      <c r="A2" s="53" t="s">
        <v>561</v>
      </c>
      <c r="B2" s="53"/>
      <c r="C2" s="53"/>
      <c r="D2" s="53"/>
    </row>
    <row r="3" spans="1:4" s="48" customFormat="1" ht="16.5" customHeight="1">
      <c r="A3" s="51"/>
      <c r="B3" s="50"/>
      <c r="C3" s="50"/>
      <c r="D3" s="225" t="s">
        <v>39</v>
      </c>
    </row>
    <row r="4" spans="1:4" s="48" customFormat="1" ht="31.5" customHeight="1">
      <c r="A4" s="57" t="s">
        <v>562</v>
      </c>
      <c r="B4" s="58" t="s">
        <v>74</v>
      </c>
      <c r="C4" s="57" t="s">
        <v>563</v>
      </c>
      <c r="D4" s="57" t="s">
        <v>564</v>
      </c>
    </row>
    <row r="5" spans="1:4" s="48" customFormat="1" ht="18.75" customHeight="1">
      <c r="A5" s="61" t="s">
        <v>511</v>
      </c>
      <c r="B5" s="60">
        <f>SUM(B6:B21)</f>
        <v>3775</v>
      </c>
      <c r="C5" s="60">
        <f>SUM(C6:C21)</f>
        <v>3884</v>
      </c>
      <c r="D5" s="226">
        <f>C5/B5*100%</f>
        <v>1.0288741721854304</v>
      </c>
    </row>
    <row r="6" spans="1:4" s="48" customFormat="1" ht="18.75" customHeight="1">
      <c r="A6" s="61" t="s">
        <v>565</v>
      </c>
      <c r="B6" s="60">
        <v>1850</v>
      </c>
      <c r="C6" s="60">
        <v>1949</v>
      </c>
      <c r="D6" s="226">
        <f aca="true" t="shared" si="0" ref="D6:D33">C6/B6*100%</f>
        <v>1.0535135135135134</v>
      </c>
    </row>
    <row r="7" spans="1:4" s="48" customFormat="1" ht="18.75" customHeight="1">
      <c r="A7" s="61" t="s">
        <v>566</v>
      </c>
      <c r="B7" s="60">
        <v>79</v>
      </c>
      <c r="C7" s="60">
        <v>220</v>
      </c>
      <c r="D7" s="226">
        <f t="shared" si="0"/>
        <v>2.7848101265822787</v>
      </c>
    </row>
    <row r="8" spans="1:4" s="48" customFormat="1" ht="18.75" customHeight="1">
      <c r="A8" s="61" t="s">
        <v>567</v>
      </c>
      <c r="B8" s="60"/>
      <c r="C8" s="60"/>
      <c r="D8" s="226"/>
    </row>
    <row r="9" spans="1:4" s="48" customFormat="1" ht="18.75" customHeight="1">
      <c r="A9" s="61" t="s">
        <v>568</v>
      </c>
      <c r="B9" s="60">
        <v>168</v>
      </c>
      <c r="C9" s="60">
        <v>77</v>
      </c>
      <c r="D9" s="226">
        <f t="shared" si="0"/>
        <v>0.4583333333333333</v>
      </c>
    </row>
    <row r="10" spans="1:4" s="48" customFormat="1" ht="18.75" customHeight="1">
      <c r="A10" s="61" t="s">
        <v>569</v>
      </c>
      <c r="B10" s="60">
        <v>531</v>
      </c>
      <c r="C10" s="60">
        <v>558</v>
      </c>
      <c r="D10" s="226">
        <f t="shared" si="0"/>
        <v>1.0508474576271187</v>
      </c>
    </row>
    <row r="11" spans="1:4" s="48" customFormat="1" ht="18.75" customHeight="1">
      <c r="A11" s="61" t="s">
        <v>570</v>
      </c>
      <c r="B11" s="60">
        <v>190</v>
      </c>
      <c r="C11" s="60">
        <v>195</v>
      </c>
      <c r="D11" s="226">
        <f t="shared" si="0"/>
        <v>1.0263157894736843</v>
      </c>
    </row>
    <row r="12" spans="1:4" s="48" customFormat="1" ht="18.75" customHeight="1">
      <c r="A12" s="61" t="s">
        <v>571</v>
      </c>
      <c r="B12" s="60">
        <v>116</v>
      </c>
      <c r="C12" s="60">
        <v>100</v>
      </c>
      <c r="D12" s="226">
        <f t="shared" si="0"/>
        <v>0.8620689655172413</v>
      </c>
    </row>
    <row r="13" spans="1:4" s="48" customFormat="1" ht="18.75" customHeight="1">
      <c r="A13" s="61" t="s">
        <v>572</v>
      </c>
      <c r="B13" s="60">
        <v>134</v>
      </c>
      <c r="C13" s="60">
        <v>130</v>
      </c>
      <c r="D13" s="226">
        <f t="shared" si="0"/>
        <v>0.9701492537313433</v>
      </c>
    </row>
    <row r="14" spans="1:4" s="48" customFormat="1" ht="18.75" customHeight="1">
      <c r="A14" s="61" t="s">
        <v>573</v>
      </c>
      <c r="B14" s="60">
        <v>71</v>
      </c>
      <c r="C14" s="60">
        <v>50</v>
      </c>
      <c r="D14" s="226">
        <f t="shared" si="0"/>
        <v>0.704225352112676</v>
      </c>
    </row>
    <row r="15" spans="1:4" s="48" customFormat="1" ht="18.75" customHeight="1">
      <c r="A15" s="61" t="s">
        <v>574</v>
      </c>
      <c r="B15" s="60">
        <v>29</v>
      </c>
      <c r="C15" s="60">
        <v>100</v>
      </c>
      <c r="D15" s="226">
        <f t="shared" si="0"/>
        <v>3.4482758620689653</v>
      </c>
    </row>
    <row r="16" spans="1:4" s="48" customFormat="1" ht="18.75" customHeight="1">
      <c r="A16" s="61" t="s">
        <v>575</v>
      </c>
      <c r="B16" s="60">
        <v>181</v>
      </c>
      <c r="C16" s="60">
        <v>195</v>
      </c>
      <c r="D16" s="226">
        <f t="shared" si="0"/>
        <v>1.0773480662983426</v>
      </c>
    </row>
    <row r="17" spans="1:4" s="48" customFormat="1" ht="18.75" customHeight="1">
      <c r="A17" s="61" t="s">
        <v>576</v>
      </c>
      <c r="B17" s="60">
        <v>49</v>
      </c>
      <c r="C17" s="60"/>
      <c r="D17" s="226">
        <f t="shared" si="0"/>
        <v>0</v>
      </c>
    </row>
    <row r="18" spans="1:4" s="48" customFormat="1" ht="18.75" customHeight="1">
      <c r="A18" s="61" t="s">
        <v>577</v>
      </c>
      <c r="B18" s="60">
        <v>209</v>
      </c>
      <c r="C18" s="60">
        <v>200</v>
      </c>
      <c r="D18" s="226">
        <f t="shared" si="0"/>
        <v>0.9569377990430622</v>
      </c>
    </row>
    <row r="19" spans="1:4" s="48" customFormat="1" ht="18.75" customHeight="1">
      <c r="A19" s="61" t="s">
        <v>578</v>
      </c>
      <c r="B19" s="60"/>
      <c r="C19" s="60"/>
      <c r="D19" s="226"/>
    </row>
    <row r="20" spans="1:4" s="48" customFormat="1" ht="18.75" customHeight="1">
      <c r="A20" s="61" t="s">
        <v>579</v>
      </c>
      <c r="B20" s="60">
        <v>168</v>
      </c>
      <c r="C20" s="60">
        <v>110</v>
      </c>
      <c r="D20" s="226">
        <f t="shared" si="0"/>
        <v>0.6547619047619048</v>
      </c>
    </row>
    <row r="21" spans="1:4" s="48" customFormat="1" ht="18.75" customHeight="1">
      <c r="A21" s="61" t="s">
        <v>580</v>
      </c>
      <c r="B21" s="60"/>
      <c r="C21" s="60"/>
      <c r="D21" s="226"/>
    </row>
    <row r="22" spans="1:4" s="48" customFormat="1" ht="18.75" customHeight="1">
      <c r="A22" s="61" t="s">
        <v>527</v>
      </c>
      <c r="B22" s="60">
        <f>SUM(B23:B30)</f>
        <v>4785</v>
      </c>
      <c r="C22" s="60">
        <f>SUM(C23:C30)</f>
        <v>5580</v>
      </c>
      <c r="D22" s="226">
        <f t="shared" si="0"/>
        <v>1.1661442006269593</v>
      </c>
    </row>
    <row r="23" spans="1:4" s="48" customFormat="1" ht="18.75" customHeight="1">
      <c r="A23" s="61" t="s">
        <v>581</v>
      </c>
      <c r="B23" s="60">
        <v>439</v>
      </c>
      <c r="C23" s="60">
        <v>430</v>
      </c>
      <c r="D23" s="226">
        <f t="shared" si="0"/>
        <v>0.979498861047836</v>
      </c>
    </row>
    <row r="24" spans="1:4" s="48" customFormat="1" ht="18.75" customHeight="1">
      <c r="A24" s="61" t="s">
        <v>582</v>
      </c>
      <c r="B24" s="60">
        <v>2952</v>
      </c>
      <c r="C24" s="60">
        <v>3600</v>
      </c>
      <c r="D24" s="226">
        <f t="shared" si="0"/>
        <v>1.2195121951219512</v>
      </c>
    </row>
    <row r="25" spans="1:4" s="48" customFormat="1" ht="18.75" customHeight="1">
      <c r="A25" s="61" t="s">
        <v>583</v>
      </c>
      <c r="B25" s="60">
        <v>1043</v>
      </c>
      <c r="C25" s="60">
        <v>1300</v>
      </c>
      <c r="D25" s="226">
        <f t="shared" si="0"/>
        <v>1.2464046021093</v>
      </c>
    </row>
    <row r="26" spans="1:4" s="48" customFormat="1" ht="18.75" customHeight="1">
      <c r="A26" s="61" t="s">
        <v>584</v>
      </c>
      <c r="B26" s="60"/>
      <c r="C26" s="60"/>
      <c r="D26" s="226"/>
    </row>
    <row r="27" spans="1:4" s="48" customFormat="1" ht="18.75" customHeight="1">
      <c r="A27" s="61" t="s">
        <v>585</v>
      </c>
      <c r="B27" s="60">
        <v>290</v>
      </c>
      <c r="C27" s="60">
        <v>200</v>
      </c>
      <c r="D27" s="226">
        <f t="shared" si="0"/>
        <v>0.6896551724137931</v>
      </c>
    </row>
    <row r="28" spans="1:4" s="48" customFormat="1" ht="18.75" customHeight="1">
      <c r="A28" s="61" t="s">
        <v>586</v>
      </c>
      <c r="B28" s="60"/>
      <c r="C28" s="60"/>
      <c r="D28" s="226"/>
    </row>
    <row r="29" spans="1:4" s="224" customFormat="1" ht="18.75" customHeight="1">
      <c r="A29" s="61" t="s">
        <v>587</v>
      </c>
      <c r="B29" s="227">
        <v>61</v>
      </c>
      <c r="C29" s="227">
        <v>50</v>
      </c>
      <c r="D29" s="226">
        <f t="shared" si="0"/>
        <v>0.819672131147541</v>
      </c>
    </row>
    <row r="30" spans="1:4" s="224" customFormat="1" ht="18.75" customHeight="1">
      <c r="A30" s="61" t="s">
        <v>379</v>
      </c>
      <c r="B30" s="227"/>
      <c r="C30" s="227"/>
      <c r="D30" s="226"/>
    </row>
    <row r="31" spans="1:4" s="224" customFormat="1" ht="18.75" customHeight="1">
      <c r="A31" s="61" t="s">
        <v>588</v>
      </c>
      <c r="B31" s="227"/>
      <c r="C31" s="227"/>
      <c r="D31" s="226"/>
    </row>
    <row r="32" spans="1:4" s="48" customFormat="1" ht="18.75" customHeight="1">
      <c r="A32" s="61" t="s">
        <v>588</v>
      </c>
      <c r="B32" s="60"/>
      <c r="C32" s="60"/>
      <c r="D32" s="226"/>
    </row>
    <row r="33" spans="1:4" s="48" customFormat="1" ht="18.75" customHeight="1">
      <c r="A33" s="69" t="s">
        <v>589</v>
      </c>
      <c r="B33" s="60">
        <f>B5+B22</f>
        <v>8560</v>
      </c>
      <c r="C33" s="60">
        <f>C5+C22</f>
        <v>9464</v>
      </c>
      <c r="D33" s="226">
        <f t="shared" si="0"/>
        <v>1.105607476635514</v>
      </c>
    </row>
    <row r="34" spans="2:4" s="48" customFormat="1" ht="14.25">
      <c r="B34" s="50"/>
      <c r="C34" s="50"/>
      <c r="D34" s="50"/>
    </row>
    <row r="35" spans="2:4" s="48" customFormat="1" ht="14.25">
      <c r="B35" s="50"/>
      <c r="C35" s="50"/>
      <c r="D35" s="50"/>
    </row>
    <row r="36" spans="2:4" s="48" customFormat="1" ht="14.25">
      <c r="B36" s="50"/>
      <c r="C36" s="50"/>
      <c r="D36" s="50"/>
    </row>
    <row r="37" spans="2:4" s="48" customFormat="1" ht="14.25">
      <c r="B37" s="50"/>
      <c r="C37" s="50"/>
      <c r="D37" s="50"/>
    </row>
    <row r="38" spans="2:4" s="48" customFormat="1" ht="14.25">
      <c r="B38" s="50"/>
      <c r="C38" s="50"/>
      <c r="D38" s="50"/>
    </row>
    <row r="39" spans="2:4" s="48" customFormat="1" ht="14.25">
      <c r="B39" s="50"/>
      <c r="C39" s="50"/>
      <c r="D39" s="50"/>
    </row>
    <row r="40" spans="2:4" s="48" customFormat="1" ht="14.25">
      <c r="B40" s="50"/>
      <c r="C40" s="50"/>
      <c r="D40" s="50"/>
    </row>
    <row r="41" spans="2:4" s="48" customFormat="1" ht="14.25">
      <c r="B41" s="50"/>
      <c r="C41" s="50"/>
      <c r="D41" s="50"/>
    </row>
    <row r="42" spans="2:4" s="48" customFormat="1" ht="14.25">
      <c r="B42" s="50"/>
      <c r="C42" s="50"/>
      <c r="D42" s="50"/>
    </row>
    <row r="43" spans="2:4" s="48" customFormat="1" ht="14.25">
      <c r="B43" s="50"/>
      <c r="C43" s="50"/>
      <c r="D43" s="50"/>
    </row>
    <row r="44" spans="2:4" s="48" customFormat="1" ht="14.25">
      <c r="B44" s="50"/>
      <c r="C44" s="50"/>
      <c r="D44" s="50"/>
    </row>
    <row r="45" spans="2:4" s="48" customFormat="1" ht="14.25">
      <c r="B45" s="50"/>
      <c r="C45" s="50"/>
      <c r="D45" s="50"/>
    </row>
    <row r="46" spans="2:4" s="48" customFormat="1" ht="14.25">
      <c r="B46" s="50"/>
      <c r="C46" s="50"/>
      <c r="D46" s="50"/>
    </row>
    <row r="47" spans="2:4" s="48" customFormat="1" ht="14.25">
      <c r="B47" s="50"/>
      <c r="C47" s="50"/>
      <c r="D47" s="50"/>
    </row>
    <row r="48" spans="2:4" s="48" customFormat="1" ht="14.25">
      <c r="B48" s="50"/>
      <c r="C48" s="50"/>
      <c r="D48" s="50"/>
    </row>
    <row r="49" spans="2:4" s="48" customFormat="1" ht="14.25">
      <c r="B49" s="50"/>
      <c r="C49" s="50"/>
      <c r="D49" s="50"/>
    </row>
    <row r="50" spans="2:4" s="48" customFormat="1" ht="14.25">
      <c r="B50" s="50"/>
      <c r="C50" s="50"/>
      <c r="D50" s="50"/>
    </row>
    <row r="51" spans="2:4" s="48" customFormat="1" ht="14.25">
      <c r="B51" s="50"/>
      <c r="C51" s="50"/>
      <c r="D51" s="50"/>
    </row>
    <row r="52" spans="2:4" s="48" customFormat="1" ht="14.25">
      <c r="B52" s="50"/>
      <c r="C52" s="50"/>
      <c r="D52" s="50"/>
    </row>
    <row r="53" spans="2:4" s="48" customFormat="1" ht="14.25">
      <c r="B53" s="50"/>
      <c r="C53" s="50"/>
      <c r="D53" s="50"/>
    </row>
    <row r="54" spans="2:4" s="48" customFormat="1" ht="14.25">
      <c r="B54" s="50"/>
      <c r="C54" s="50"/>
      <c r="D54" s="50"/>
    </row>
    <row r="55" spans="2:4" s="48" customFormat="1" ht="14.25">
      <c r="B55" s="50"/>
      <c r="C55" s="50"/>
      <c r="D55" s="50"/>
    </row>
    <row r="56" spans="2:4" s="48" customFormat="1" ht="14.25">
      <c r="B56" s="50"/>
      <c r="C56" s="50"/>
      <c r="D56" s="50"/>
    </row>
    <row r="57" spans="2:4" s="48" customFormat="1" ht="14.25">
      <c r="B57" s="50"/>
      <c r="C57" s="50"/>
      <c r="D57" s="50"/>
    </row>
    <row r="58" spans="2:4" s="48" customFormat="1" ht="14.25">
      <c r="B58" s="50"/>
      <c r="C58" s="50"/>
      <c r="D58" s="50"/>
    </row>
    <row r="59" spans="2:4" s="48" customFormat="1" ht="14.25">
      <c r="B59" s="50"/>
      <c r="C59" s="50"/>
      <c r="D59" s="50"/>
    </row>
    <row r="60" spans="2:4" s="48" customFormat="1" ht="14.25">
      <c r="B60" s="50"/>
      <c r="C60" s="50"/>
      <c r="D60" s="50"/>
    </row>
    <row r="61" spans="2:4" s="48" customFormat="1" ht="14.25">
      <c r="B61" s="50"/>
      <c r="C61" s="50"/>
      <c r="D61" s="50"/>
    </row>
    <row r="62" spans="2:4" s="48" customFormat="1" ht="14.25">
      <c r="B62" s="50"/>
      <c r="C62" s="50"/>
      <c r="D62" s="50"/>
    </row>
    <row r="63" spans="2:4" s="48" customFormat="1" ht="14.25">
      <c r="B63" s="50"/>
      <c r="C63" s="50"/>
      <c r="D63" s="50"/>
    </row>
    <row r="64" spans="2:4" s="48" customFormat="1" ht="14.25">
      <c r="B64" s="50"/>
      <c r="C64" s="50"/>
      <c r="D64" s="50"/>
    </row>
    <row r="65" spans="2:4" s="48" customFormat="1" ht="14.25">
      <c r="B65" s="50"/>
      <c r="C65" s="50"/>
      <c r="D65" s="50"/>
    </row>
    <row r="66" spans="2:4" s="48" customFormat="1" ht="14.25">
      <c r="B66" s="50"/>
      <c r="C66" s="50"/>
      <c r="D66" s="50"/>
    </row>
    <row r="67" spans="2:4" s="48" customFormat="1" ht="14.25">
      <c r="B67" s="50"/>
      <c r="C67" s="50"/>
      <c r="D67" s="50"/>
    </row>
    <row r="68" spans="2:4" s="48" customFormat="1" ht="14.25">
      <c r="B68" s="50"/>
      <c r="C68" s="50"/>
      <c r="D68" s="50"/>
    </row>
    <row r="69" spans="2:4" s="48" customFormat="1" ht="14.25">
      <c r="B69" s="50"/>
      <c r="C69" s="50"/>
      <c r="D69" s="50"/>
    </row>
    <row r="70" spans="2:4" s="48" customFormat="1" ht="14.25">
      <c r="B70" s="50"/>
      <c r="C70" s="50"/>
      <c r="D70" s="50"/>
    </row>
    <row r="71" spans="2:4" s="48" customFormat="1" ht="14.25">
      <c r="B71" s="50"/>
      <c r="C71" s="50"/>
      <c r="D71" s="50"/>
    </row>
    <row r="72" spans="2:4" s="48" customFormat="1" ht="14.25">
      <c r="B72" s="50"/>
      <c r="C72" s="50"/>
      <c r="D72" s="50"/>
    </row>
    <row r="73" spans="2:4" s="48" customFormat="1" ht="14.25">
      <c r="B73" s="50"/>
      <c r="C73" s="50"/>
      <c r="D73" s="50"/>
    </row>
    <row r="74" spans="2:4" s="48" customFormat="1" ht="14.25">
      <c r="B74" s="50"/>
      <c r="C74" s="50"/>
      <c r="D74" s="50"/>
    </row>
    <row r="75" spans="2:4" s="48" customFormat="1" ht="14.25">
      <c r="B75" s="50"/>
      <c r="C75" s="50"/>
      <c r="D75" s="50"/>
    </row>
    <row r="76" spans="2:4" s="48" customFormat="1" ht="14.25">
      <c r="B76" s="50"/>
      <c r="C76" s="50"/>
      <c r="D76" s="50"/>
    </row>
    <row r="77" spans="2:4" s="48" customFormat="1" ht="14.25">
      <c r="B77" s="50"/>
      <c r="C77" s="50"/>
      <c r="D77" s="50"/>
    </row>
    <row r="78" spans="2:4" s="48" customFormat="1" ht="14.25">
      <c r="B78" s="50"/>
      <c r="C78" s="50"/>
      <c r="D78" s="50"/>
    </row>
    <row r="79" spans="2:4" s="48" customFormat="1" ht="14.25">
      <c r="B79" s="50"/>
      <c r="C79" s="50"/>
      <c r="D79" s="50"/>
    </row>
    <row r="80" spans="2:4" s="48" customFormat="1" ht="14.25">
      <c r="B80" s="50"/>
      <c r="C80" s="50"/>
      <c r="D80" s="50"/>
    </row>
    <row r="81" spans="2:4" s="48" customFormat="1" ht="14.25">
      <c r="B81" s="50"/>
      <c r="C81" s="50"/>
      <c r="D81" s="50"/>
    </row>
    <row r="82" spans="2:4" s="48" customFormat="1" ht="14.25">
      <c r="B82" s="50"/>
      <c r="C82" s="50"/>
      <c r="D82" s="50"/>
    </row>
    <row r="83" spans="2:4" s="48" customFormat="1" ht="14.25">
      <c r="B83" s="50"/>
      <c r="C83" s="50"/>
      <c r="D83" s="50"/>
    </row>
    <row r="84" spans="2:4" s="48" customFormat="1" ht="14.25">
      <c r="B84" s="50"/>
      <c r="C84" s="50"/>
      <c r="D84" s="50"/>
    </row>
    <row r="85" spans="2:4" s="48" customFormat="1" ht="14.25">
      <c r="B85" s="50"/>
      <c r="C85" s="50"/>
      <c r="D85" s="50"/>
    </row>
    <row r="86" spans="2:4" s="48" customFormat="1" ht="14.25">
      <c r="B86" s="50"/>
      <c r="C86" s="50"/>
      <c r="D86" s="50"/>
    </row>
    <row r="87" spans="2:4" s="48" customFormat="1" ht="14.25">
      <c r="B87" s="50"/>
      <c r="C87" s="50"/>
      <c r="D87" s="50"/>
    </row>
    <row r="88" spans="2:4" s="48" customFormat="1" ht="14.25">
      <c r="B88" s="50"/>
      <c r="C88" s="50"/>
      <c r="D88" s="50"/>
    </row>
    <row r="89" spans="2:4" s="48" customFormat="1" ht="14.25">
      <c r="B89" s="50"/>
      <c r="C89" s="50"/>
      <c r="D89" s="50"/>
    </row>
    <row r="90" spans="2:4" s="48" customFormat="1" ht="14.25">
      <c r="B90" s="50"/>
      <c r="C90" s="50"/>
      <c r="D90" s="50"/>
    </row>
    <row r="91" spans="2:4" s="48" customFormat="1" ht="14.25">
      <c r="B91" s="50"/>
      <c r="C91" s="50"/>
      <c r="D91" s="50"/>
    </row>
    <row r="92" spans="2:4" s="48" customFormat="1" ht="14.25">
      <c r="B92" s="50"/>
      <c r="C92" s="50"/>
      <c r="D92" s="50"/>
    </row>
    <row r="93" spans="2:4" s="48" customFormat="1" ht="14.25">
      <c r="B93" s="50"/>
      <c r="C93" s="50"/>
      <c r="D93" s="50"/>
    </row>
    <row r="94" spans="2:4" s="48" customFormat="1" ht="14.25">
      <c r="B94" s="50"/>
      <c r="C94" s="50"/>
      <c r="D94" s="50"/>
    </row>
    <row r="95" spans="2:4" s="48" customFormat="1" ht="14.25">
      <c r="B95" s="50"/>
      <c r="C95" s="50"/>
      <c r="D95" s="50"/>
    </row>
    <row r="96" spans="2:4" s="48" customFormat="1" ht="14.25">
      <c r="B96" s="50"/>
      <c r="C96" s="50"/>
      <c r="D96" s="50"/>
    </row>
    <row r="97" spans="2:4" s="48" customFormat="1" ht="14.25">
      <c r="B97" s="50"/>
      <c r="C97" s="50"/>
      <c r="D97" s="50"/>
    </row>
    <row r="98" spans="2:4" s="48" customFormat="1" ht="14.25">
      <c r="B98" s="50"/>
      <c r="C98" s="50"/>
      <c r="D98" s="50"/>
    </row>
    <row r="99" spans="2:4" s="48" customFormat="1" ht="14.25">
      <c r="B99" s="50"/>
      <c r="C99" s="50"/>
      <c r="D99" s="50"/>
    </row>
    <row r="100" spans="2:4" s="48" customFormat="1" ht="14.25">
      <c r="B100" s="50"/>
      <c r="C100" s="50"/>
      <c r="D100" s="50"/>
    </row>
    <row r="101" spans="2:4" s="48" customFormat="1" ht="14.25">
      <c r="B101" s="50"/>
      <c r="C101" s="50"/>
      <c r="D101" s="50"/>
    </row>
    <row r="102" spans="2:4" s="48" customFormat="1" ht="14.25">
      <c r="B102" s="50"/>
      <c r="C102" s="50"/>
      <c r="D102" s="50"/>
    </row>
    <row r="103" spans="2:4" s="48" customFormat="1" ht="14.25">
      <c r="B103" s="50"/>
      <c r="C103" s="50"/>
      <c r="D103" s="50"/>
    </row>
    <row r="104" spans="2:4" s="48" customFormat="1" ht="14.25">
      <c r="B104" s="50"/>
      <c r="C104" s="50"/>
      <c r="D104" s="50"/>
    </row>
    <row r="105" spans="2:4" s="48" customFormat="1" ht="14.25">
      <c r="B105" s="50"/>
      <c r="C105" s="50"/>
      <c r="D105" s="50"/>
    </row>
    <row r="106" spans="2:4" s="48" customFormat="1" ht="14.25">
      <c r="B106" s="50"/>
      <c r="C106" s="50"/>
      <c r="D106" s="50"/>
    </row>
    <row r="107" spans="2:4" s="48" customFormat="1" ht="14.25">
      <c r="B107" s="50"/>
      <c r="C107" s="50"/>
      <c r="D107" s="50"/>
    </row>
    <row r="108" spans="2:4" s="48" customFormat="1" ht="14.25">
      <c r="B108" s="50"/>
      <c r="C108" s="50"/>
      <c r="D108" s="50"/>
    </row>
    <row r="109" spans="2:4" s="48" customFormat="1" ht="14.25">
      <c r="B109" s="50"/>
      <c r="C109" s="50"/>
      <c r="D109" s="50"/>
    </row>
    <row r="110" spans="2:4" s="48" customFormat="1" ht="14.25">
      <c r="B110" s="50"/>
      <c r="C110" s="50"/>
      <c r="D110" s="50"/>
    </row>
    <row r="111" spans="2:4" s="48" customFormat="1" ht="14.25">
      <c r="B111" s="50"/>
      <c r="C111" s="50"/>
      <c r="D111" s="50"/>
    </row>
    <row r="112" spans="2:4" s="48" customFormat="1" ht="14.25">
      <c r="B112" s="50"/>
      <c r="C112" s="50"/>
      <c r="D112" s="50"/>
    </row>
    <row r="113" spans="2:4" s="48" customFormat="1" ht="14.25">
      <c r="B113" s="50"/>
      <c r="C113" s="50"/>
      <c r="D113" s="50"/>
    </row>
    <row r="114" spans="2:4" s="48" customFormat="1" ht="14.25">
      <c r="B114" s="50"/>
      <c r="C114" s="50"/>
      <c r="D114" s="50"/>
    </row>
    <row r="115" spans="2:4" s="48" customFormat="1" ht="14.25">
      <c r="B115" s="50"/>
      <c r="C115" s="50"/>
      <c r="D115" s="50"/>
    </row>
    <row r="116" spans="2:4" s="48" customFormat="1" ht="14.25">
      <c r="B116" s="50"/>
      <c r="C116" s="50"/>
      <c r="D116" s="50"/>
    </row>
    <row r="117" spans="2:4" s="48" customFormat="1" ht="14.25">
      <c r="B117" s="50"/>
      <c r="C117" s="50"/>
      <c r="D117" s="50"/>
    </row>
    <row r="118" spans="2:4" s="48" customFormat="1" ht="14.25">
      <c r="B118" s="50"/>
      <c r="C118" s="50"/>
      <c r="D118" s="50"/>
    </row>
    <row r="119" spans="2:4" s="48" customFormat="1" ht="14.25">
      <c r="B119" s="50"/>
      <c r="C119" s="50"/>
      <c r="D119" s="50"/>
    </row>
    <row r="120" spans="2:4" s="48" customFormat="1" ht="14.25">
      <c r="B120" s="50"/>
      <c r="C120" s="50"/>
      <c r="D120" s="50"/>
    </row>
    <row r="121" spans="2:4" s="48" customFormat="1" ht="14.25">
      <c r="B121" s="50"/>
      <c r="C121" s="50"/>
      <c r="D121" s="50"/>
    </row>
    <row r="122" spans="2:4" s="48" customFormat="1" ht="14.25">
      <c r="B122" s="50"/>
      <c r="C122" s="50"/>
      <c r="D122" s="50"/>
    </row>
    <row r="123" spans="2:4" s="48" customFormat="1" ht="14.25">
      <c r="B123" s="50"/>
      <c r="C123" s="50"/>
      <c r="D123" s="50"/>
    </row>
    <row r="124" spans="2:4" s="48" customFormat="1" ht="14.25">
      <c r="B124" s="50"/>
      <c r="C124" s="50"/>
      <c r="D124" s="50"/>
    </row>
    <row r="125" spans="2:4" s="48" customFormat="1" ht="14.25">
      <c r="B125" s="50"/>
      <c r="C125" s="50"/>
      <c r="D125" s="50"/>
    </row>
    <row r="126" spans="2:4" s="48" customFormat="1" ht="14.25">
      <c r="B126" s="50"/>
      <c r="C126" s="50"/>
      <c r="D126" s="50"/>
    </row>
    <row r="127" spans="2:4" s="48" customFormat="1" ht="14.25">
      <c r="B127" s="50"/>
      <c r="C127" s="50"/>
      <c r="D127" s="50"/>
    </row>
    <row r="128" spans="2:4" s="48" customFormat="1" ht="14.25">
      <c r="B128" s="50"/>
      <c r="C128" s="50"/>
      <c r="D128" s="50"/>
    </row>
    <row r="129" spans="2:4" s="48" customFormat="1" ht="14.25">
      <c r="B129" s="50"/>
      <c r="C129" s="50"/>
      <c r="D129" s="50"/>
    </row>
    <row r="130" spans="2:4" s="48" customFormat="1" ht="14.25">
      <c r="B130" s="50"/>
      <c r="C130" s="50"/>
      <c r="D130" s="50"/>
    </row>
    <row r="131" spans="2:4" s="48" customFormat="1" ht="14.25">
      <c r="B131" s="50"/>
      <c r="C131" s="50"/>
      <c r="D131" s="50"/>
    </row>
    <row r="132" spans="2:4" s="48" customFormat="1" ht="14.25">
      <c r="B132" s="50"/>
      <c r="C132" s="50"/>
      <c r="D132" s="50"/>
    </row>
    <row r="133" spans="2:4" s="48" customFormat="1" ht="14.25">
      <c r="B133" s="50"/>
      <c r="C133" s="50"/>
      <c r="D133" s="50"/>
    </row>
    <row r="134" spans="2:4" s="48" customFormat="1" ht="14.25">
      <c r="B134" s="50"/>
      <c r="C134" s="50"/>
      <c r="D134" s="50"/>
    </row>
    <row r="135" spans="2:4" s="48" customFormat="1" ht="14.25">
      <c r="B135" s="50"/>
      <c r="C135" s="50"/>
      <c r="D135" s="50"/>
    </row>
    <row r="136" spans="2:4" s="48" customFormat="1" ht="14.25">
      <c r="B136" s="50"/>
      <c r="C136" s="50"/>
      <c r="D136" s="50"/>
    </row>
    <row r="137" spans="2:4" s="48" customFormat="1" ht="14.25">
      <c r="B137" s="50"/>
      <c r="C137" s="50"/>
      <c r="D137" s="50"/>
    </row>
    <row r="138" spans="2:4" s="48" customFormat="1" ht="14.25">
      <c r="B138" s="50"/>
      <c r="C138" s="50"/>
      <c r="D138" s="50"/>
    </row>
    <row r="139" spans="2:4" s="48" customFormat="1" ht="14.25">
      <c r="B139" s="50"/>
      <c r="C139" s="50"/>
      <c r="D139" s="50"/>
    </row>
    <row r="140" spans="2:4" s="48" customFormat="1" ht="14.25">
      <c r="B140" s="50"/>
      <c r="C140" s="50"/>
      <c r="D140" s="50"/>
    </row>
    <row r="141" spans="2:4" s="48" customFormat="1" ht="14.25">
      <c r="B141" s="50"/>
      <c r="C141" s="50"/>
      <c r="D141" s="50"/>
    </row>
    <row r="142" spans="2:4" s="48" customFormat="1" ht="14.25">
      <c r="B142" s="50"/>
      <c r="C142" s="50"/>
      <c r="D142" s="50"/>
    </row>
    <row r="143" spans="2:4" s="48" customFormat="1" ht="14.25">
      <c r="B143" s="50"/>
      <c r="C143" s="50"/>
      <c r="D143" s="50"/>
    </row>
    <row r="144" spans="2:4" s="48" customFormat="1" ht="14.25">
      <c r="B144" s="50"/>
      <c r="C144" s="50"/>
      <c r="D144" s="50"/>
    </row>
    <row r="145" spans="2:4" s="48" customFormat="1" ht="14.25">
      <c r="B145" s="50"/>
      <c r="C145" s="50"/>
      <c r="D145" s="50"/>
    </row>
    <row r="146" spans="2:4" s="48" customFormat="1" ht="14.25">
      <c r="B146" s="50"/>
      <c r="C146" s="50"/>
      <c r="D146" s="50"/>
    </row>
    <row r="147" spans="2:4" s="48" customFormat="1" ht="14.25">
      <c r="B147" s="50"/>
      <c r="C147" s="50"/>
      <c r="D147" s="50"/>
    </row>
    <row r="148" spans="2:4" s="48" customFormat="1" ht="14.25">
      <c r="B148" s="50"/>
      <c r="C148" s="50"/>
      <c r="D148" s="50"/>
    </row>
    <row r="149" spans="2:4" s="48" customFormat="1" ht="14.25">
      <c r="B149" s="50"/>
      <c r="C149" s="50"/>
      <c r="D149" s="50"/>
    </row>
    <row r="150" spans="2:4" s="48" customFormat="1" ht="14.25">
      <c r="B150" s="50"/>
      <c r="C150" s="50"/>
      <c r="D150" s="50"/>
    </row>
    <row r="151" spans="2:4" s="48" customFormat="1" ht="14.25">
      <c r="B151" s="50"/>
      <c r="C151" s="50"/>
      <c r="D151" s="50"/>
    </row>
    <row r="152" spans="2:4" s="48" customFormat="1" ht="14.25">
      <c r="B152" s="50"/>
      <c r="C152" s="50"/>
      <c r="D152" s="50"/>
    </row>
    <row r="153" spans="2:4" s="48" customFormat="1" ht="14.25">
      <c r="B153" s="50"/>
      <c r="C153" s="50"/>
      <c r="D153" s="50"/>
    </row>
    <row r="154" spans="2:4" s="48" customFormat="1" ht="14.25">
      <c r="B154" s="50"/>
      <c r="C154" s="50"/>
      <c r="D154" s="50"/>
    </row>
    <row r="155" spans="2:4" s="48" customFormat="1" ht="14.25">
      <c r="B155" s="50"/>
      <c r="C155" s="50"/>
      <c r="D155" s="50"/>
    </row>
    <row r="156" spans="2:4" s="48" customFormat="1" ht="14.25">
      <c r="B156" s="50"/>
      <c r="C156" s="50"/>
      <c r="D156" s="50"/>
    </row>
    <row r="157" spans="2:4" s="48" customFormat="1" ht="14.25">
      <c r="B157" s="50"/>
      <c r="C157" s="50"/>
      <c r="D157" s="50"/>
    </row>
    <row r="158" spans="2:4" s="48" customFormat="1" ht="14.25">
      <c r="B158" s="50"/>
      <c r="C158" s="50"/>
      <c r="D158" s="50"/>
    </row>
    <row r="159" spans="2:4" s="48" customFormat="1" ht="14.25">
      <c r="B159" s="50"/>
      <c r="C159" s="50"/>
      <c r="D159" s="50"/>
    </row>
    <row r="160" spans="2:4" s="48" customFormat="1" ht="14.25">
      <c r="B160" s="50"/>
      <c r="C160" s="50"/>
      <c r="D160" s="50"/>
    </row>
    <row r="161" spans="2:4" s="48" customFormat="1" ht="14.25">
      <c r="B161" s="50"/>
      <c r="C161" s="50"/>
      <c r="D161" s="50"/>
    </row>
    <row r="162" spans="2:4" s="48" customFormat="1" ht="14.25">
      <c r="B162" s="50"/>
      <c r="C162" s="50"/>
      <c r="D162" s="50"/>
    </row>
    <row r="163" spans="2:4" s="48" customFormat="1" ht="14.25">
      <c r="B163" s="50"/>
      <c r="C163" s="50"/>
      <c r="D163" s="50"/>
    </row>
    <row r="164" spans="2:4" s="48" customFormat="1" ht="14.25">
      <c r="B164" s="50"/>
      <c r="C164" s="50"/>
      <c r="D164" s="50"/>
    </row>
    <row r="165" spans="2:4" s="48" customFormat="1" ht="14.25">
      <c r="B165" s="50"/>
      <c r="C165" s="50"/>
      <c r="D165" s="50"/>
    </row>
    <row r="166" spans="2:4" s="48" customFormat="1" ht="14.25">
      <c r="B166" s="50"/>
      <c r="C166" s="50"/>
      <c r="D166" s="50"/>
    </row>
    <row r="167" spans="2:4" s="48" customFormat="1" ht="14.25">
      <c r="B167" s="50"/>
      <c r="C167" s="50"/>
      <c r="D167" s="50"/>
    </row>
    <row r="168" spans="2:4" s="48" customFormat="1" ht="14.25">
      <c r="B168" s="50"/>
      <c r="C168" s="50"/>
      <c r="D168" s="50"/>
    </row>
    <row r="169" spans="2:4" s="48" customFormat="1" ht="14.25">
      <c r="B169" s="50"/>
      <c r="C169" s="50"/>
      <c r="D169" s="50"/>
    </row>
    <row r="170" spans="2:4" s="48" customFormat="1" ht="14.25">
      <c r="B170" s="50"/>
      <c r="C170" s="50"/>
      <c r="D170" s="50"/>
    </row>
    <row r="171" spans="2:4" s="48" customFormat="1" ht="14.25">
      <c r="B171" s="50"/>
      <c r="C171" s="50"/>
      <c r="D171" s="50"/>
    </row>
    <row r="172" spans="2:4" s="48" customFormat="1" ht="14.25">
      <c r="B172" s="50"/>
      <c r="C172" s="50"/>
      <c r="D172" s="50"/>
    </row>
    <row r="173" spans="2:4" s="48" customFormat="1" ht="14.25">
      <c r="B173" s="50"/>
      <c r="C173" s="50"/>
      <c r="D173" s="50"/>
    </row>
    <row r="174" spans="2:4" s="48" customFormat="1" ht="14.25">
      <c r="B174" s="50"/>
      <c r="C174" s="50"/>
      <c r="D174" s="50"/>
    </row>
    <row r="175" spans="2:4" s="48" customFormat="1" ht="14.25">
      <c r="B175" s="50"/>
      <c r="C175" s="50"/>
      <c r="D175" s="50"/>
    </row>
    <row r="176" spans="2:4" s="48" customFormat="1" ht="14.25">
      <c r="B176" s="50"/>
      <c r="C176" s="50"/>
      <c r="D176" s="50"/>
    </row>
    <row r="177" spans="2:4" s="48" customFormat="1" ht="14.25">
      <c r="B177" s="50"/>
      <c r="C177" s="50"/>
      <c r="D177" s="50"/>
    </row>
    <row r="178" spans="2:4" s="48" customFormat="1" ht="14.25">
      <c r="B178" s="50"/>
      <c r="C178" s="50"/>
      <c r="D178" s="50"/>
    </row>
    <row r="179" spans="2:4" s="48" customFormat="1" ht="14.25">
      <c r="B179" s="50"/>
      <c r="C179" s="50"/>
      <c r="D179" s="50"/>
    </row>
    <row r="180" spans="2:4" s="48" customFormat="1" ht="14.25">
      <c r="B180" s="50"/>
      <c r="C180" s="50"/>
      <c r="D180" s="50"/>
    </row>
    <row r="181" spans="2:4" s="48" customFormat="1" ht="14.25">
      <c r="B181" s="50"/>
      <c r="C181" s="50"/>
      <c r="D181" s="50"/>
    </row>
    <row r="182" spans="2:4" s="48" customFormat="1" ht="14.25">
      <c r="B182" s="50"/>
      <c r="C182" s="50"/>
      <c r="D182" s="50"/>
    </row>
    <row r="183" spans="2:4" s="48" customFormat="1" ht="14.25">
      <c r="B183" s="50"/>
      <c r="C183" s="50"/>
      <c r="D183" s="50"/>
    </row>
    <row r="184" spans="2:4" s="48" customFormat="1" ht="14.25">
      <c r="B184" s="50"/>
      <c r="C184" s="50"/>
      <c r="D184" s="50"/>
    </row>
    <row r="185" spans="2:4" s="48" customFormat="1" ht="14.25">
      <c r="B185" s="50"/>
      <c r="C185" s="50"/>
      <c r="D185" s="50"/>
    </row>
    <row r="186" spans="2:4" s="48" customFormat="1" ht="14.25">
      <c r="B186" s="50"/>
      <c r="C186" s="50"/>
      <c r="D186" s="50"/>
    </row>
    <row r="187" spans="2:4" s="48" customFormat="1" ht="14.25">
      <c r="B187" s="50"/>
      <c r="C187" s="50"/>
      <c r="D187" s="50"/>
    </row>
    <row r="188" spans="2:4" s="48" customFormat="1" ht="14.25">
      <c r="B188" s="50"/>
      <c r="C188" s="50"/>
      <c r="D188" s="50"/>
    </row>
    <row r="189" spans="2:4" s="48" customFormat="1" ht="14.25">
      <c r="B189" s="50"/>
      <c r="C189" s="50"/>
      <c r="D189" s="50"/>
    </row>
  </sheetData>
  <sheetProtection/>
  <mergeCells count="1">
    <mergeCell ref="A2:D2"/>
  </mergeCells>
  <printOptions horizontalCentered="1"/>
  <pageMargins left="0.23999999999999996" right="0.11999999999999998" top="0.31" bottom="0.8300000000000001" header="0.16" footer="0.51"/>
  <pageSetup horizontalDpi="600" verticalDpi="6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1">
      <pane ySplit="3" topLeftCell="A28" activePane="bottomLeft" state="frozen"/>
      <selection pane="bottomLeft" activeCell="D15" sqref="D15"/>
    </sheetView>
  </sheetViews>
  <sheetFormatPr defaultColWidth="9.00390625" defaultRowHeight="14.25"/>
  <cols>
    <col min="1" max="1" width="29.75390625" style="187" customWidth="1"/>
    <col min="2" max="2" width="10.25390625" style="187" customWidth="1"/>
    <col min="3" max="3" width="11.375" style="187" customWidth="1"/>
    <col min="4" max="4" width="33.875" style="187" customWidth="1"/>
    <col min="5" max="250" width="9.00390625" style="187" customWidth="1"/>
    <col min="251" max="16384" width="9.00390625" style="187" customWidth="1"/>
  </cols>
  <sheetData>
    <row r="1" spans="1:4" s="182" customFormat="1" ht="24.75" customHeight="1">
      <c r="A1" s="188" t="s">
        <v>590</v>
      </c>
      <c r="B1" s="188"/>
      <c r="C1" s="188"/>
      <c r="D1" s="188"/>
    </row>
    <row r="2" spans="1:4" ht="13.5" customHeight="1">
      <c r="A2" s="189" t="s">
        <v>591</v>
      </c>
      <c r="B2" s="190"/>
      <c r="C2" s="190"/>
      <c r="D2" s="191" t="s">
        <v>39</v>
      </c>
    </row>
    <row r="3" spans="1:8" ht="41.25" customHeight="1">
      <c r="A3" s="192" t="s">
        <v>592</v>
      </c>
      <c r="B3" s="192" t="s">
        <v>508</v>
      </c>
      <c r="C3" s="193" t="s">
        <v>593</v>
      </c>
      <c r="D3" s="192" t="s">
        <v>510</v>
      </c>
      <c r="F3" s="194"/>
      <c r="H3" s="194"/>
    </row>
    <row r="4" spans="1:4" ht="24.75" customHeight="1">
      <c r="A4" s="195" t="s">
        <v>594</v>
      </c>
      <c r="B4" s="196">
        <v>9831</v>
      </c>
      <c r="C4" s="196">
        <v>9278</v>
      </c>
      <c r="D4" s="197"/>
    </row>
    <row r="5" spans="1:4" ht="24.75" customHeight="1">
      <c r="A5" s="195" t="s">
        <v>595</v>
      </c>
      <c r="B5" s="196"/>
      <c r="C5" s="196"/>
      <c r="D5" s="148"/>
    </row>
    <row r="6" spans="1:4" ht="24.75" customHeight="1">
      <c r="A6" s="195" t="s">
        <v>596</v>
      </c>
      <c r="B6" s="196">
        <v>3389</v>
      </c>
      <c r="C6" s="196">
        <v>3389</v>
      </c>
      <c r="D6" s="198"/>
    </row>
    <row r="7" spans="1:4" ht="24.75" customHeight="1">
      <c r="A7" s="195" t="s">
        <v>597</v>
      </c>
      <c r="B7" s="196">
        <v>15001</v>
      </c>
      <c r="C7" s="196">
        <v>14690</v>
      </c>
      <c r="D7" s="199"/>
    </row>
    <row r="8" spans="1:4" ht="24.75" customHeight="1">
      <c r="A8" s="195" t="s">
        <v>598</v>
      </c>
      <c r="B8" s="196">
        <v>938</v>
      </c>
      <c r="C8" s="196">
        <v>917</v>
      </c>
      <c r="D8" s="199"/>
    </row>
    <row r="9" spans="1:4" ht="24.75" customHeight="1">
      <c r="A9" s="195" t="s">
        <v>599</v>
      </c>
      <c r="B9" s="196">
        <v>610</v>
      </c>
      <c r="C9" s="196">
        <v>456</v>
      </c>
      <c r="D9" s="200"/>
    </row>
    <row r="10" spans="1:4" ht="24.75" customHeight="1">
      <c r="A10" s="195" t="s">
        <v>600</v>
      </c>
      <c r="B10" s="196">
        <v>19940</v>
      </c>
      <c r="C10" s="196">
        <v>19433</v>
      </c>
      <c r="D10" s="201"/>
    </row>
    <row r="11" spans="1:4" ht="24.75" customHeight="1">
      <c r="A11" s="202" t="s">
        <v>601</v>
      </c>
      <c r="B11" s="196">
        <v>9791</v>
      </c>
      <c r="C11" s="196">
        <v>9727</v>
      </c>
      <c r="D11" s="197"/>
    </row>
    <row r="12" spans="1:4" ht="24.75" customHeight="1">
      <c r="A12" s="203" t="s">
        <v>602</v>
      </c>
      <c r="B12" s="196">
        <v>1530</v>
      </c>
      <c r="C12" s="196">
        <v>1317</v>
      </c>
      <c r="D12" s="148"/>
    </row>
    <row r="13" spans="1:4" ht="24.75" customHeight="1">
      <c r="A13" s="195" t="s">
        <v>603</v>
      </c>
      <c r="B13" s="196">
        <v>4029</v>
      </c>
      <c r="C13" s="196">
        <v>4016</v>
      </c>
      <c r="D13" s="198"/>
    </row>
    <row r="14" spans="1:4" ht="24.75" customHeight="1">
      <c r="A14" s="195" t="s">
        <v>604</v>
      </c>
      <c r="B14" s="196">
        <v>9993</v>
      </c>
      <c r="C14" s="196">
        <v>7599</v>
      </c>
      <c r="D14" s="198"/>
    </row>
    <row r="15" spans="1:4" ht="24.75" customHeight="1">
      <c r="A15" s="195" t="s">
        <v>605</v>
      </c>
      <c r="B15" s="196">
        <v>5507</v>
      </c>
      <c r="C15" s="196">
        <v>3673</v>
      </c>
      <c r="D15" s="198"/>
    </row>
    <row r="16" spans="1:4" ht="24.75" customHeight="1">
      <c r="A16" s="202" t="s">
        <v>606</v>
      </c>
      <c r="B16" s="196">
        <v>118</v>
      </c>
      <c r="C16" s="196">
        <v>118</v>
      </c>
      <c r="D16" s="198"/>
    </row>
    <row r="17" spans="1:4" ht="27.75" customHeight="1">
      <c r="A17" s="195" t="s">
        <v>607</v>
      </c>
      <c r="B17" s="196">
        <v>248</v>
      </c>
      <c r="C17" s="196">
        <v>97</v>
      </c>
      <c r="D17" s="148"/>
    </row>
    <row r="18" spans="1:4" ht="24.75" customHeight="1">
      <c r="A18" s="202" t="s">
        <v>608</v>
      </c>
      <c r="B18" s="196"/>
      <c r="C18" s="196"/>
      <c r="D18" s="198"/>
    </row>
    <row r="19" spans="1:4" ht="24.75" customHeight="1">
      <c r="A19" s="202" t="s">
        <v>609</v>
      </c>
      <c r="B19" s="196"/>
      <c r="C19" s="196"/>
      <c r="D19" s="198"/>
    </row>
    <row r="20" spans="1:4" ht="27.75" customHeight="1">
      <c r="A20" s="195" t="s">
        <v>610</v>
      </c>
      <c r="B20" s="196">
        <v>983</v>
      </c>
      <c r="C20" s="196">
        <v>750</v>
      </c>
      <c r="D20" s="148"/>
    </row>
    <row r="21" spans="1:4" ht="24.75" customHeight="1">
      <c r="A21" s="195" t="s">
        <v>611</v>
      </c>
      <c r="B21" s="196">
        <v>2596</v>
      </c>
      <c r="C21" s="196">
        <v>2547</v>
      </c>
      <c r="D21" s="148"/>
    </row>
    <row r="22" spans="1:4" ht="24.75" customHeight="1">
      <c r="A22" s="202" t="s">
        <v>612</v>
      </c>
      <c r="B22" s="196">
        <v>75</v>
      </c>
      <c r="C22" s="196">
        <v>75</v>
      </c>
      <c r="D22" s="204"/>
    </row>
    <row r="23" spans="1:4" ht="24.75" customHeight="1">
      <c r="A23" s="202" t="s">
        <v>613</v>
      </c>
      <c r="B23" s="196">
        <v>633</v>
      </c>
      <c r="C23" s="196">
        <v>624</v>
      </c>
      <c r="D23" s="204"/>
    </row>
    <row r="24" spans="1:4" ht="24.75" customHeight="1">
      <c r="A24" s="202" t="s">
        <v>614</v>
      </c>
      <c r="B24" s="196">
        <v>300</v>
      </c>
      <c r="C24" s="196">
        <v>300</v>
      </c>
      <c r="D24" s="148"/>
    </row>
    <row r="25" spans="1:4" ht="24.75" customHeight="1">
      <c r="A25" s="202" t="s">
        <v>615</v>
      </c>
      <c r="B25" s="196">
        <v>1475</v>
      </c>
      <c r="C25" s="196">
        <v>1475</v>
      </c>
      <c r="D25" s="148"/>
    </row>
    <row r="26" spans="1:4" ht="24.75" customHeight="1">
      <c r="A26" s="195" t="s">
        <v>616</v>
      </c>
      <c r="B26" s="196">
        <v>4422</v>
      </c>
      <c r="C26" s="196">
        <v>4270</v>
      </c>
      <c r="D26" s="205"/>
    </row>
    <row r="27" spans="1:4" ht="24.75" customHeight="1" hidden="1">
      <c r="A27" s="206"/>
      <c r="B27" s="207"/>
      <c r="C27" s="207"/>
      <c r="D27" s="198"/>
    </row>
    <row r="28" spans="1:4" s="183" customFormat="1" ht="23.25" customHeight="1">
      <c r="A28" s="208" t="s">
        <v>617</v>
      </c>
      <c r="B28" s="209">
        <f>SUM(B4:B26)</f>
        <v>91409</v>
      </c>
      <c r="C28" s="209">
        <f>SUM(C4:C26)</f>
        <v>84751</v>
      </c>
      <c r="D28" s="210"/>
    </row>
    <row r="29" spans="1:4" s="184" customFormat="1" ht="24.75" customHeight="1" hidden="1">
      <c r="A29" s="211"/>
      <c r="B29" s="207"/>
      <c r="C29" s="207"/>
      <c r="D29" s="204"/>
    </row>
    <row r="30" spans="1:4" ht="24.75" customHeight="1">
      <c r="A30" s="203" t="s">
        <v>618</v>
      </c>
      <c r="B30" s="196"/>
      <c r="C30" s="196"/>
      <c r="D30" s="198"/>
    </row>
    <row r="31" spans="1:4" ht="24.75" customHeight="1" hidden="1">
      <c r="A31" s="206"/>
      <c r="B31" s="207"/>
      <c r="C31" s="207"/>
      <c r="D31" s="198"/>
    </row>
    <row r="32" spans="1:4" s="185" customFormat="1" ht="24.75" customHeight="1">
      <c r="A32" s="212" t="s">
        <v>619</v>
      </c>
      <c r="B32" s="209">
        <f>SUM(B28,B30:B30)</f>
        <v>91409</v>
      </c>
      <c r="C32" s="209">
        <f>SUM(C28,C30:C30)</f>
        <v>84751</v>
      </c>
      <c r="D32" s="213"/>
    </row>
    <row r="33" spans="1:4" ht="24.75" customHeight="1" hidden="1">
      <c r="A33" s="206"/>
      <c r="B33" s="207"/>
      <c r="C33" s="207"/>
      <c r="D33" s="198"/>
    </row>
    <row r="34" spans="1:4" s="185" customFormat="1" ht="24.75" customHeight="1">
      <c r="A34" s="214" t="s">
        <v>620</v>
      </c>
      <c r="B34" s="209">
        <v>9125</v>
      </c>
      <c r="C34" s="209">
        <v>4000</v>
      </c>
      <c r="D34" s="215"/>
    </row>
    <row r="35" spans="1:4" ht="24.75" customHeight="1">
      <c r="A35" s="216" t="s">
        <v>621</v>
      </c>
      <c r="B35" s="196">
        <v>4020</v>
      </c>
      <c r="C35" s="196">
        <v>4000</v>
      </c>
      <c r="D35" s="148"/>
    </row>
    <row r="36" spans="1:4" ht="24.75" customHeight="1">
      <c r="A36" s="216" t="s">
        <v>622</v>
      </c>
      <c r="B36" s="196">
        <v>81</v>
      </c>
      <c r="C36" s="196"/>
      <c r="D36" s="204"/>
    </row>
    <row r="37" spans="1:4" ht="24.75" customHeight="1">
      <c r="A37" s="216" t="s">
        <v>623</v>
      </c>
      <c r="B37" s="196">
        <v>5000</v>
      </c>
      <c r="C37" s="196"/>
      <c r="D37" s="148"/>
    </row>
    <row r="38" spans="1:4" ht="24.75" customHeight="1" hidden="1">
      <c r="A38" s="217"/>
      <c r="B38" s="196"/>
      <c r="C38" s="196"/>
      <c r="D38" s="148"/>
    </row>
    <row r="39" spans="1:4" s="186" customFormat="1" ht="24.75" customHeight="1">
      <c r="A39" s="218" t="s">
        <v>624</v>
      </c>
      <c r="B39" s="209"/>
      <c r="C39" s="209"/>
      <c r="D39" s="204"/>
    </row>
    <row r="40" spans="1:4" s="186" customFormat="1" ht="24.75" customHeight="1">
      <c r="A40" s="219" t="s">
        <v>625</v>
      </c>
      <c r="B40" s="209"/>
      <c r="C40" s="209"/>
      <c r="D40" s="220"/>
    </row>
    <row r="41" spans="1:4" s="186" customFormat="1" ht="24.75" customHeight="1">
      <c r="A41" s="219" t="s">
        <v>626</v>
      </c>
      <c r="B41" s="196"/>
      <c r="C41" s="196"/>
      <c r="D41" s="204"/>
    </row>
    <row r="42" spans="1:4" s="186" customFormat="1" ht="24.75" customHeight="1">
      <c r="A42" s="219" t="s">
        <v>627</v>
      </c>
      <c r="B42" s="209"/>
      <c r="C42" s="209"/>
      <c r="D42" s="220"/>
    </row>
    <row r="43" spans="2:3" ht="14.25">
      <c r="B43" s="221"/>
      <c r="C43" s="221"/>
    </row>
    <row r="44" s="126" customFormat="1" ht="14.25"/>
    <row r="45" s="126" customFormat="1" ht="14.25"/>
    <row r="46" s="126" customFormat="1" ht="14.25"/>
    <row r="47" s="126" customFormat="1" ht="14.25"/>
    <row r="48" s="126" customFormat="1" ht="14.25"/>
    <row r="49" spans="2:3" ht="21" customHeight="1">
      <c r="B49" s="222"/>
      <c r="C49" s="222"/>
    </row>
    <row r="50" s="126" customFormat="1" ht="14.25"/>
    <row r="51" s="126" customFormat="1" ht="14.25"/>
    <row r="52" s="126" customFormat="1" ht="14.25"/>
    <row r="53" spans="2:3" ht="18.75">
      <c r="B53" s="223"/>
      <c r="C53" s="221"/>
    </row>
  </sheetData>
  <sheetProtection/>
  <mergeCells count="1">
    <mergeCell ref="A1:D1"/>
  </mergeCells>
  <printOptions horizontalCentered="1"/>
  <pageMargins left="0.75" right="0.75" top="0.43000000000000005" bottom="0.43000000000000005" header="0.2" footer="0.23999999999999996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666"/>
  <sheetViews>
    <sheetView zoomScaleSheetLayoutView="100" workbookViewId="0" topLeftCell="A1">
      <pane ySplit="5" topLeftCell="A6" activePane="bottomLeft" state="frozen"/>
      <selection pane="bottomLeft" activeCell="F8" sqref="F8"/>
    </sheetView>
  </sheetViews>
  <sheetFormatPr defaultColWidth="9.00390625" defaultRowHeight="14.25"/>
  <cols>
    <col min="1" max="1" width="45.25390625" style="48" customWidth="1"/>
    <col min="2" max="2" width="15.50390625" style="50" customWidth="1"/>
    <col min="3" max="3" width="15.25390625" style="50" customWidth="1"/>
    <col min="4" max="251" width="9.00390625" style="48" customWidth="1"/>
    <col min="252" max="16384" width="9.00390625" style="175" customWidth="1"/>
  </cols>
  <sheetData>
    <row r="1" spans="1:3" s="48" customFormat="1" ht="14.25">
      <c r="A1" s="51" t="s">
        <v>459</v>
      </c>
      <c r="B1" s="50"/>
      <c r="C1" s="50"/>
    </row>
    <row r="2" spans="1:3" s="48" customFormat="1" ht="20.25">
      <c r="A2" s="53" t="s">
        <v>628</v>
      </c>
      <c r="B2" s="53"/>
      <c r="C2" s="53"/>
    </row>
    <row r="3" spans="1:3" s="48" customFormat="1" ht="18" customHeight="1">
      <c r="A3" s="51"/>
      <c r="B3" s="50"/>
      <c r="C3" s="50"/>
    </row>
    <row r="4" spans="1:3" s="174" customFormat="1" ht="31.5" customHeight="1">
      <c r="A4" s="57" t="s">
        <v>297</v>
      </c>
      <c r="B4" s="57" t="s">
        <v>508</v>
      </c>
      <c r="C4" s="57" t="s">
        <v>629</v>
      </c>
    </row>
    <row r="5" spans="1:3" s="174" customFormat="1" ht="27" customHeight="1">
      <c r="A5" s="57"/>
      <c r="B5" s="57"/>
      <c r="C5" s="57"/>
    </row>
    <row r="6" spans="1:3" s="48" customFormat="1" ht="19.5" customHeight="1">
      <c r="A6" s="176" t="s">
        <v>630</v>
      </c>
      <c r="B6" s="57">
        <v>9831</v>
      </c>
      <c r="C6" s="57">
        <v>9278</v>
      </c>
    </row>
    <row r="7" spans="1:3" s="48" customFormat="1" ht="19.5" customHeight="1">
      <c r="A7" s="177" t="s">
        <v>631</v>
      </c>
      <c r="B7" s="57">
        <v>325</v>
      </c>
      <c r="C7" s="178">
        <v>325</v>
      </c>
    </row>
    <row r="8" spans="1:3" s="48" customFormat="1" ht="19.5" customHeight="1">
      <c r="A8" s="177" t="s">
        <v>632</v>
      </c>
      <c r="B8" s="57">
        <v>215</v>
      </c>
      <c r="C8" s="178">
        <v>215</v>
      </c>
    </row>
    <row r="9" spans="1:3" s="48" customFormat="1" ht="19.5" customHeight="1">
      <c r="A9" s="177" t="s">
        <v>633</v>
      </c>
      <c r="B9" s="57">
        <v>2491</v>
      </c>
      <c r="C9" s="178">
        <v>2031</v>
      </c>
    </row>
    <row r="10" spans="1:3" s="48" customFormat="1" ht="19.5" customHeight="1">
      <c r="A10" s="177" t="s">
        <v>634</v>
      </c>
      <c r="B10" s="57">
        <v>378</v>
      </c>
      <c r="C10" s="178">
        <v>378</v>
      </c>
    </row>
    <row r="11" spans="1:3" s="48" customFormat="1" ht="19.5" customHeight="1">
      <c r="A11" s="179" t="s">
        <v>635</v>
      </c>
      <c r="B11" s="57">
        <v>229</v>
      </c>
      <c r="C11" s="178">
        <v>207</v>
      </c>
    </row>
    <row r="12" spans="1:3" s="48" customFormat="1" ht="19.5" customHeight="1">
      <c r="A12" s="177" t="s">
        <v>636</v>
      </c>
      <c r="B12" s="57">
        <v>760</v>
      </c>
      <c r="C12" s="178">
        <v>760</v>
      </c>
    </row>
    <row r="13" spans="1:3" s="48" customFormat="1" ht="19.5" customHeight="1">
      <c r="A13" s="177" t="s">
        <v>637</v>
      </c>
      <c r="B13" s="57">
        <v>314</v>
      </c>
      <c r="C13" s="178">
        <v>314</v>
      </c>
    </row>
    <row r="14" spans="1:3" s="48" customFormat="1" ht="19.5" customHeight="1">
      <c r="A14" s="179" t="s">
        <v>638</v>
      </c>
      <c r="B14" s="57">
        <v>182</v>
      </c>
      <c r="C14" s="178">
        <v>182</v>
      </c>
    </row>
    <row r="15" spans="1:3" s="48" customFormat="1" ht="19.5" customHeight="1">
      <c r="A15" s="177" t="s">
        <v>639</v>
      </c>
      <c r="B15" s="57"/>
      <c r="C15" s="178"/>
    </row>
    <row r="16" spans="1:3" s="48" customFormat="1" ht="19.5" customHeight="1">
      <c r="A16" s="179" t="s">
        <v>640</v>
      </c>
      <c r="B16" s="57">
        <v>958</v>
      </c>
      <c r="C16" s="178">
        <v>957</v>
      </c>
    </row>
    <row r="17" spans="1:3" s="48" customFormat="1" ht="19.5" customHeight="1">
      <c r="A17" s="176" t="s">
        <v>641</v>
      </c>
      <c r="B17" s="57">
        <v>606</v>
      </c>
      <c r="C17" s="178">
        <v>606</v>
      </c>
    </row>
    <row r="18" spans="1:3" s="48" customFormat="1" ht="19.5" customHeight="1">
      <c r="A18" s="176" t="s">
        <v>642</v>
      </c>
      <c r="B18" s="57">
        <v>59</v>
      </c>
      <c r="C18" s="178">
        <v>59</v>
      </c>
    </row>
    <row r="19" spans="1:3" s="48" customFormat="1" ht="19.5" customHeight="1">
      <c r="A19" s="179" t="s">
        <v>643</v>
      </c>
      <c r="B19" s="57"/>
      <c r="C19" s="178"/>
    </row>
    <row r="20" spans="1:3" s="48" customFormat="1" ht="19.5" customHeight="1">
      <c r="A20" s="179" t="s">
        <v>644</v>
      </c>
      <c r="B20" s="57"/>
      <c r="C20" s="178"/>
    </row>
    <row r="21" spans="1:3" s="48" customFormat="1" ht="19.5" customHeight="1">
      <c r="A21" s="177" t="s">
        <v>645</v>
      </c>
      <c r="B21" s="57"/>
      <c r="C21" s="178"/>
    </row>
    <row r="22" spans="1:3" s="48" customFormat="1" ht="19.5" customHeight="1">
      <c r="A22" s="179" t="s">
        <v>646</v>
      </c>
      <c r="B22" s="57">
        <v>44</v>
      </c>
      <c r="C22" s="178">
        <v>44</v>
      </c>
    </row>
    <row r="23" spans="1:3" s="48" customFormat="1" ht="18.75" customHeight="1">
      <c r="A23" s="179" t="s">
        <v>647</v>
      </c>
      <c r="B23" s="57">
        <v>25</v>
      </c>
      <c r="C23" s="178">
        <v>25</v>
      </c>
    </row>
    <row r="24" spans="1:3" s="48" customFormat="1" ht="19.5" customHeight="1">
      <c r="A24" s="179" t="s">
        <v>648</v>
      </c>
      <c r="B24" s="57">
        <v>183</v>
      </c>
      <c r="C24" s="178">
        <v>157</v>
      </c>
    </row>
    <row r="25" spans="1:3" s="48" customFormat="1" ht="19.5" customHeight="1">
      <c r="A25" s="179" t="s">
        <v>649</v>
      </c>
      <c r="B25" s="57">
        <v>866</v>
      </c>
      <c r="C25" s="178">
        <v>866</v>
      </c>
    </row>
    <row r="26" spans="1:3" s="48" customFormat="1" ht="19.5" customHeight="1">
      <c r="A26" s="179" t="s">
        <v>650</v>
      </c>
      <c r="B26" s="57">
        <v>181</v>
      </c>
      <c r="C26" s="178">
        <v>137</v>
      </c>
    </row>
    <row r="27" spans="1:3" s="48" customFormat="1" ht="19.5" customHeight="1">
      <c r="A27" s="179" t="s">
        <v>651</v>
      </c>
      <c r="B27" s="57">
        <v>69</v>
      </c>
      <c r="C27" s="178">
        <v>69</v>
      </c>
    </row>
    <row r="28" spans="1:3" s="48" customFormat="1" ht="19.5" customHeight="1">
      <c r="A28" s="179" t="s">
        <v>652</v>
      </c>
      <c r="B28" s="57">
        <v>43</v>
      </c>
      <c r="C28" s="178">
        <v>43</v>
      </c>
    </row>
    <row r="29" spans="1:3" s="48" customFormat="1" ht="19.5" customHeight="1">
      <c r="A29" s="179" t="s">
        <v>653</v>
      </c>
      <c r="B29" s="57"/>
      <c r="C29" s="178"/>
    </row>
    <row r="30" spans="1:3" s="48" customFormat="1" ht="19.5" customHeight="1">
      <c r="A30" s="179" t="s">
        <v>654</v>
      </c>
      <c r="B30" s="57">
        <v>221</v>
      </c>
      <c r="C30" s="178">
        <v>221</v>
      </c>
    </row>
    <row r="31" spans="1:3" s="48" customFormat="1" ht="19.5" customHeight="1">
      <c r="A31" s="179" t="s">
        <v>655</v>
      </c>
      <c r="B31" s="57"/>
      <c r="C31" s="178"/>
    </row>
    <row r="32" spans="1:3" s="48" customFormat="1" ht="19.5" customHeight="1">
      <c r="A32" s="179" t="s">
        <v>656</v>
      </c>
      <c r="B32" s="57">
        <v>486</v>
      </c>
      <c r="C32" s="178">
        <v>486</v>
      </c>
    </row>
    <row r="33" spans="1:3" s="48" customFormat="1" ht="19.5" customHeight="1">
      <c r="A33" s="179" t="s">
        <v>657</v>
      </c>
      <c r="B33" s="57">
        <v>1196</v>
      </c>
      <c r="C33" s="178">
        <v>1196</v>
      </c>
    </row>
    <row r="34" spans="1:3" s="48" customFormat="1" ht="19.5" customHeight="1">
      <c r="A34" s="176" t="s">
        <v>658</v>
      </c>
      <c r="B34" s="57"/>
      <c r="C34" s="57"/>
    </row>
    <row r="35" spans="1:3" s="48" customFormat="1" ht="19.5" customHeight="1">
      <c r="A35" s="177" t="s">
        <v>659</v>
      </c>
      <c r="B35" s="57"/>
      <c r="C35" s="57"/>
    </row>
    <row r="36" spans="1:3" s="48" customFormat="1" ht="19.5" customHeight="1">
      <c r="A36" s="177" t="s">
        <v>660</v>
      </c>
      <c r="B36" s="57"/>
      <c r="C36" s="57"/>
    </row>
    <row r="37" spans="1:3" s="48" customFormat="1" ht="19.5" customHeight="1">
      <c r="A37" s="176" t="s">
        <v>661</v>
      </c>
      <c r="B37" s="57"/>
      <c r="C37" s="57"/>
    </row>
    <row r="38" spans="1:3" s="48" customFormat="1" ht="19.5" customHeight="1">
      <c r="A38" s="179" t="s">
        <v>662</v>
      </c>
      <c r="B38" s="57"/>
      <c r="C38" s="57"/>
    </row>
    <row r="39" spans="1:3" s="48" customFormat="1" ht="19.5" customHeight="1">
      <c r="A39" s="179" t="s">
        <v>663</v>
      </c>
      <c r="B39" s="57"/>
      <c r="C39" s="57"/>
    </row>
    <row r="40" spans="1:3" s="48" customFormat="1" ht="19.5" customHeight="1">
      <c r="A40" s="176" t="s">
        <v>664</v>
      </c>
      <c r="B40" s="57">
        <v>3389</v>
      </c>
      <c r="C40" s="57">
        <v>3389</v>
      </c>
    </row>
    <row r="41" spans="1:3" s="48" customFormat="1" ht="19.5" customHeight="1">
      <c r="A41" s="177" t="s">
        <v>665</v>
      </c>
      <c r="B41" s="57">
        <v>12</v>
      </c>
      <c r="C41" s="178">
        <v>12</v>
      </c>
    </row>
    <row r="42" spans="1:3" s="48" customFormat="1" ht="19.5" customHeight="1">
      <c r="A42" s="179" t="s">
        <v>666</v>
      </c>
      <c r="B42" s="57">
        <v>3056</v>
      </c>
      <c r="C42" s="178">
        <v>3056</v>
      </c>
    </row>
    <row r="43" spans="1:3" s="48" customFormat="1" ht="19.5" customHeight="1">
      <c r="A43" s="177" t="s">
        <v>667</v>
      </c>
      <c r="B43" s="57"/>
      <c r="C43" s="180"/>
    </row>
    <row r="44" spans="1:3" s="48" customFormat="1" ht="19.5" customHeight="1">
      <c r="A44" s="177" t="s">
        <v>668</v>
      </c>
      <c r="B44" s="57"/>
      <c r="C44" s="180"/>
    </row>
    <row r="45" spans="1:3" s="48" customFormat="1" ht="19.5" customHeight="1">
      <c r="A45" s="176" t="s">
        <v>669</v>
      </c>
      <c r="B45" s="57"/>
      <c r="C45" s="180"/>
    </row>
    <row r="46" spans="1:3" s="48" customFormat="1" ht="19.5" customHeight="1">
      <c r="A46" s="177" t="s">
        <v>670</v>
      </c>
      <c r="B46" s="57">
        <v>321</v>
      </c>
      <c r="C46" s="180">
        <v>321</v>
      </c>
    </row>
    <row r="47" spans="1:3" s="48" customFormat="1" ht="19.5" customHeight="1">
      <c r="A47" s="177" t="s">
        <v>671</v>
      </c>
      <c r="B47" s="57"/>
      <c r="C47" s="180"/>
    </row>
    <row r="48" spans="1:3" s="48" customFormat="1" ht="19.5" customHeight="1">
      <c r="A48" s="179" t="s">
        <v>672</v>
      </c>
      <c r="B48" s="57"/>
      <c r="C48" s="180"/>
    </row>
    <row r="49" spans="1:3" s="48" customFormat="1" ht="19.5" customHeight="1">
      <c r="A49" s="176" t="s">
        <v>673</v>
      </c>
      <c r="B49" s="57"/>
      <c r="C49" s="180"/>
    </row>
    <row r="50" spans="1:3" s="48" customFormat="1" ht="19.5" customHeight="1">
      <c r="A50" s="177" t="s">
        <v>674</v>
      </c>
      <c r="B50" s="57"/>
      <c r="C50" s="180"/>
    </row>
    <row r="51" spans="1:3" s="48" customFormat="1" ht="19.5" customHeight="1">
      <c r="A51" s="177" t="s">
        <v>675</v>
      </c>
      <c r="B51" s="57"/>
      <c r="C51" s="180"/>
    </row>
    <row r="52" spans="1:3" s="48" customFormat="1" ht="19.5" customHeight="1">
      <c r="A52" s="176" t="s">
        <v>676</v>
      </c>
      <c r="B52" s="65">
        <v>15001</v>
      </c>
      <c r="C52" s="65">
        <v>14690</v>
      </c>
    </row>
    <row r="53" spans="1:3" s="48" customFormat="1" ht="19.5" customHeight="1">
      <c r="A53" s="179" t="s">
        <v>677</v>
      </c>
      <c r="B53" s="57">
        <v>1330</v>
      </c>
      <c r="C53" s="180">
        <v>1323</v>
      </c>
    </row>
    <row r="54" spans="1:3" s="48" customFormat="1" ht="19.5" customHeight="1">
      <c r="A54" s="177" t="s">
        <v>678</v>
      </c>
      <c r="B54" s="57">
        <v>12312</v>
      </c>
      <c r="C54" s="178">
        <v>12018</v>
      </c>
    </row>
    <row r="55" spans="1:3" s="48" customFormat="1" ht="19.5" customHeight="1">
      <c r="A55" s="177" t="s">
        <v>679</v>
      </c>
      <c r="B55" s="57">
        <v>444</v>
      </c>
      <c r="C55" s="180">
        <v>444</v>
      </c>
    </row>
    <row r="56" spans="1:3" s="48" customFormat="1" ht="19.5" customHeight="1">
      <c r="A56" s="176" t="s">
        <v>680</v>
      </c>
      <c r="B56" s="57">
        <v>23</v>
      </c>
      <c r="C56" s="180">
        <v>18</v>
      </c>
    </row>
    <row r="57" spans="1:3" s="48" customFormat="1" ht="19.5" customHeight="1">
      <c r="A57" s="179" t="s">
        <v>681</v>
      </c>
      <c r="B57" s="57"/>
      <c r="C57" s="180"/>
    </row>
    <row r="58" spans="1:3" s="48" customFormat="1" ht="19.5" customHeight="1">
      <c r="A58" s="179" t="s">
        <v>682</v>
      </c>
      <c r="B58" s="57"/>
      <c r="C58" s="180"/>
    </row>
    <row r="59" spans="1:3" s="48" customFormat="1" ht="19.5" customHeight="1">
      <c r="A59" s="177" t="s">
        <v>683</v>
      </c>
      <c r="B59" s="57"/>
      <c r="C59" s="180"/>
    </row>
    <row r="60" spans="1:3" s="48" customFormat="1" ht="19.5" customHeight="1">
      <c r="A60" s="179" t="s">
        <v>684</v>
      </c>
      <c r="B60" s="57">
        <v>302</v>
      </c>
      <c r="C60" s="180">
        <v>302</v>
      </c>
    </row>
    <row r="61" spans="1:3" s="48" customFormat="1" ht="19.5" customHeight="1">
      <c r="A61" s="177" t="s">
        <v>685</v>
      </c>
      <c r="B61" s="57">
        <v>496</v>
      </c>
      <c r="C61" s="180">
        <v>496</v>
      </c>
    </row>
    <row r="62" spans="1:3" s="48" customFormat="1" ht="19.5" customHeight="1">
      <c r="A62" s="177" t="s">
        <v>686</v>
      </c>
      <c r="B62" s="57">
        <v>94</v>
      </c>
      <c r="C62" s="180">
        <v>89</v>
      </c>
    </row>
    <row r="63" spans="1:3" s="48" customFormat="1" ht="19.5" customHeight="1">
      <c r="A63" s="176" t="s">
        <v>687</v>
      </c>
      <c r="B63" s="65">
        <v>938</v>
      </c>
      <c r="C63" s="65">
        <v>917</v>
      </c>
    </row>
    <row r="64" spans="1:3" s="48" customFormat="1" ht="19.5" customHeight="1">
      <c r="A64" s="179" t="s">
        <v>688</v>
      </c>
      <c r="B64" s="65"/>
      <c r="C64" s="180"/>
    </row>
    <row r="65" spans="1:3" s="48" customFormat="1" ht="19.5" customHeight="1">
      <c r="A65" s="177" t="s">
        <v>689</v>
      </c>
      <c r="B65" s="65"/>
      <c r="C65" s="178"/>
    </row>
    <row r="66" spans="1:3" s="48" customFormat="1" ht="19.5" customHeight="1">
      <c r="A66" s="179" t="s">
        <v>690</v>
      </c>
      <c r="B66" s="65"/>
      <c r="C66" s="180"/>
    </row>
    <row r="67" spans="1:3" s="48" customFormat="1" ht="19.5" customHeight="1">
      <c r="A67" s="179" t="s">
        <v>691</v>
      </c>
      <c r="B67" s="65">
        <v>866</v>
      </c>
      <c r="C67" s="180">
        <v>850</v>
      </c>
    </row>
    <row r="68" spans="1:3" s="48" customFormat="1" ht="19.5" customHeight="1">
      <c r="A68" s="179" t="s">
        <v>692</v>
      </c>
      <c r="B68" s="65"/>
      <c r="C68" s="180"/>
    </row>
    <row r="69" spans="1:3" s="48" customFormat="1" ht="19.5" customHeight="1">
      <c r="A69" s="179" t="s">
        <v>693</v>
      </c>
      <c r="B69" s="65"/>
      <c r="C69" s="180"/>
    </row>
    <row r="70" spans="1:3" s="48" customFormat="1" ht="19.5" customHeight="1">
      <c r="A70" s="177" t="s">
        <v>694</v>
      </c>
      <c r="B70" s="65">
        <v>67</v>
      </c>
      <c r="C70" s="180">
        <v>62</v>
      </c>
    </row>
    <row r="71" spans="1:3" s="48" customFormat="1" ht="19.5" customHeight="1">
      <c r="A71" s="177" t="s">
        <v>695</v>
      </c>
      <c r="B71" s="65"/>
      <c r="C71" s="180"/>
    </row>
    <row r="72" spans="1:3" s="48" customFormat="1" ht="19.5" customHeight="1">
      <c r="A72" s="176" t="s">
        <v>696</v>
      </c>
      <c r="B72" s="65"/>
      <c r="C72" s="180"/>
    </row>
    <row r="73" spans="1:3" s="48" customFormat="1" ht="19.5" customHeight="1">
      <c r="A73" s="177" t="s">
        <v>697</v>
      </c>
      <c r="B73" s="65">
        <v>5</v>
      </c>
      <c r="C73" s="180">
        <v>5</v>
      </c>
    </row>
    <row r="74" spans="1:3" s="48" customFormat="1" ht="19.5" customHeight="1">
      <c r="A74" s="176" t="s">
        <v>698</v>
      </c>
      <c r="B74" s="65">
        <v>610</v>
      </c>
      <c r="C74" s="65">
        <v>456</v>
      </c>
    </row>
    <row r="75" spans="1:3" s="48" customFormat="1" ht="19.5" customHeight="1">
      <c r="A75" s="176" t="s">
        <v>699</v>
      </c>
      <c r="B75" s="65">
        <v>304</v>
      </c>
      <c r="C75" s="180">
        <v>299</v>
      </c>
    </row>
    <row r="76" spans="1:3" s="48" customFormat="1" ht="19.5" customHeight="1">
      <c r="A76" s="176" t="s">
        <v>700</v>
      </c>
      <c r="B76" s="65">
        <v>54</v>
      </c>
      <c r="C76" s="178">
        <v>54</v>
      </c>
    </row>
    <row r="77" spans="1:3" s="48" customFormat="1" ht="19.5" customHeight="1">
      <c r="A77" s="176" t="s">
        <v>701</v>
      </c>
      <c r="B77" s="65"/>
      <c r="C77" s="180"/>
    </row>
    <row r="78" spans="1:3" s="48" customFormat="1" ht="19.5" customHeight="1">
      <c r="A78" s="176" t="s">
        <v>702</v>
      </c>
      <c r="B78" s="65">
        <v>88</v>
      </c>
      <c r="C78" s="180">
        <v>88</v>
      </c>
    </row>
    <row r="79" spans="1:3" s="48" customFormat="1" ht="19.5" customHeight="1">
      <c r="A79" s="176" t="s">
        <v>703</v>
      </c>
      <c r="B79" s="65">
        <v>21</v>
      </c>
      <c r="C79" s="180"/>
    </row>
    <row r="80" spans="1:3" s="48" customFormat="1" ht="19.5" customHeight="1">
      <c r="A80" s="176" t="s">
        <v>704</v>
      </c>
      <c r="B80" s="65">
        <v>143</v>
      </c>
      <c r="C80" s="180">
        <v>15</v>
      </c>
    </row>
    <row r="81" spans="1:3" s="48" customFormat="1" ht="19.5" customHeight="1">
      <c r="A81" s="176" t="s">
        <v>705</v>
      </c>
      <c r="B81" s="65">
        <v>19940</v>
      </c>
      <c r="C81" s="65">
        <v>19433</v>
      </c>
    </row>
    <row r="82" spans="1:3" s="48" customFormat="1" ht="19.5" customHeight="1">
      <c r="A82" s="176" t="s">
        <v>706</v>
      </c>
      <c r="B82" s="65">
        <v>856</v>
      </c>
      <c r="C82" s="178">
        <v>856</v>
      </c>
    </row>
    <row r="83" spans="1:3" s="48" customFormat="1" ht="19.5" customHeight="1">
      <c r="A83" s="176" t="s">
        <v>707</v>
      </c>
      <c r="B83" s="65">
        <v>298</v>
      </c>
      <c r="C83" s="180">
        <v>298</v>
      </c>
    </row>
    <row r="84" spans="1:3" s="48" customFormat="1" ht="19.5" customHeight="1">
      <c r="A84" s="176" t="s">
        <v>708</v>
      </c>
      <c r="B84" s="65"/>
      <c r="C84" s="180"/>
    </row>
    <row r="85" spans="1:3" s="48" customFormat="1" ht="19.5" customHeight="1">
      <c r="A85" s="176" t="s">
        <v>709</v>
      </c>
      <c r="B85" s="65">
        <v>10933</v>
      </c>
      <c r="C85" s="180">
        <v>10933</v>
      </c>
    </row>
    <row r="86" spans="1:3" s="48" customFormat="1" ht="19.5" customHeight="1">
      <c r="A86" s="176" t="s">
        <v>710</v>
      </c>
      <c r="B86" s="65"/>
      <c r="C86" s="180"/>
    </row>
    <row r="87" spans="1:3" s="48" customFormat="1" ht="19.5" customHeight="1">
      <c r="A87" s="176" t="s">
        <v>711</v>
      </c>
      <c r="B87" s="65">
        <v>330</v>
      </c>
      <c r="C87" s="180">
        <v>10</v>
      </c>
    </row>
    <row r="88" spans="1:3" s="48" customFormat="1" ht="19.5" customHeight="1">
      <c r="A88" s="176" t="s">
        <v>712</v>
      </c>
      <c r="B88" s="65">
        <v>572</v>
      </c>
      <c r="C88" s="180">
        <v>572</v>
      </c>
    </row>
    <row r="89" spans="1:3" s="48" customFormat="1" ht="19.5" customHeight="1">
      <c r="A89" s="176" t="s">
        <v>713</v>
      </c>
      <c r="B89" s="65">
        <v>95</v>
      </c>
      <c r="C89" s="180"/>
    </row>
    <row r="90" spans="1:3" s="48" customFormat="1" ht="19.5" customHeight="1">
      <c r="A90" s="176" t="s">
        <v>714</v>
      </c>
      <c r="B90" s="65"/>
      <c r="C90" s="180"/>
    </row>
    <row r="91" spans="1:3" s="48" customFormat="1" ht="19.5" customHeight="1">
      <c r="A91" s="176" t="s">
        <v>715</v>
      </c>
      <c r="B91" s="65">
        <v>211</v>
      </c>
      <c r="C91" s="180">
        <v>121</v>
      </c>
    </row>
    <row r="92" spans="1:3" s="48" customFormat="1" ht="19.5" customHeight="1">
      <c r="A92" s="176" t="s">
        <v>716</v>
      </c>
      <c r="B92" s="65"/>
      <c r="C92" s="65"/>
    </row>
    <row r="93" spans="1:3" s="48" customFormat="1" ht="19.5" customHeight="1">
      <c r="A93" s="176" t="s">
        <v>717</v>
      </c>
      <c r="B93" s="65">
        <v>11</v>
      </c>
      <c r="C93" s="180">
        <v>11</v>
      </c>
    </row>
    <row r="94" spans="1:3" s="48" customFormat="1" ht="19.5" customHeight="1">
      <c r="A94" s="176" t="s">
        <v>718</v>
      </c>
      <c r="B94" s="65">
        <v>194</v>
      </c>
      <c r="C94" s="180">
        <v>194</v>
      </c>
    </row>
    <row r="95" spans="1:3" s="48" customFormat="1" ht="19.5" customHeight="1">
      <c r="A95" s="176" t="s">
        <v>719</v>
      </c>
      <c r="B95" s="65">
        <v>1518</v>
      </c>
      <c r="C95" s="180">
        <v>1518</v>
      </c>
    </row>
    <row r="96" spans="1:3" s="48" customFormat="1" ht="19.5" customHeight="1">
      <c r="A96" s="176" t="s">
        <v>720</v>
      </c>
      <c r="B96" s="65">
        <v>340</v>
      </c>
      <c r="C96" s="180">
        <v>340</v>
      </c>
    </row>
    <row r="97" spans="1:3" s="48" customFormat="1" ht="19.5" customHeight="1">
      <c r="A97" s="176" t="s">
        <v>721</v>
      </c>
      <c r="B97" s="65"/>
      <c r="C97" s="180"/>
    </row>
    <row r="98" spans="1:3" s="48" customFormat="1" ht="19.5" customHeight="1">
      <c r="A98" s="176" t="s">
        <v>722</v>
      </c>
      <c r="B98" s="65">
        <v>300</v>
      </c>
      <c r="C98" s="180">
        <v>300</v>
      </c>
    </row>
    <row r="99" spans="1:3" s="48" customFormat="1" ht="19.5" customHeight="1">
      <c r="A99" s="176" t="s">
        <v>723</v>
      </c>
      <c r="B99" s="65">
        <v>3996</v>
      </c>
      <c r="C99" s="180">
        <v>3996</v>
      </c>
    </row>
    <row r="100" spans="1:3" s="48" customFormat="1" ht="19.5" customHeight="1">
      <c r="A100" s="176" t="s">
        <v>724</v>
      </c>
      <c r="B100" s="65">
        <v>189</v>
      </c>
      <c r="C100" s="180">
        <v>189</v>
      </c>
    </row>
    <row r="101" spans="1:3" s="48" customFormat="1" ht="19.5" customHeight="1">
      <c r="A101" s="176" t="s">
        <v>725</v>
      </c>
      <c r="B101" s="65"/>
      <c r="C101" s="180"/>
    </row>
    <row r="102" spans="1:3" s="48" customFormat="1" ht="19.5" customHeight="1">
      <c r="A102" s="176" t="s">
        <v>726</v>
      </c>
      <c r="B102" s="65">
        <v>97</v>
      </c>
      <c r="C102" s="180">
        <v>95</v>
      </c>
    </row>
    <row r="103" spans="1:3" s="48" customFormat="1" ht="19.5" customHeight="1">
      <c r="A103" s="176" t="s">
        <v>727</v>
      </c>
      <c r="B103" s="65">
        <v>9791</v>
      </c>
      <c r="C103" s="65">
        <v>9727</v>
      </c>
    </row>
    <row r="104" spans="1:3" s="48" customFormat="1" ht="19.5" customHeight="1">
      <c r="A104" s="176" t="s">
        <v>728</v>
      </c>
      <c r="B104" s="65">
        <v>577</v>
      </c>
      <c r="C104" s="180">
        <v>577</v>
      </c>
    </row>
    <row r="105" spans="1:3" s="48" customFormat="1" ht="19.5" customHeight="1">
      <c r="A105" s="176" t="s">
        <v>729</v>
      </c>
      <c r="B105" s="65">
        <v>1363</v>
      </c>
      <c r="C105" s="180">
        <v>1363</v>
      </c>
    </row>
    <row r="106" spans="1:3" s="48" customFormat="1" ht="19.5" customHeight="1">
      <c r="A106" s="176" t="s">
        <v>730</v>
      </c>
      <c r="B106" s="65">
        <v>31</v>
      </c>
      <c r="C106" s="180">
        <v>31</v>
      </c>
    </row>
    <row r="107" spans="1:3" s="48" customFormat="1" ht="19.5" customHeight="1">
      <c r="A107" s="176" t="s">
        <v>731</v>
      </c>
      <c r="B107" s="65">
        <v>1430</v>
      </c>
      <c r="C107" s="180">
        <v>1411</v>
      </c>
    </row>
    <row r="108" spans="1:3" s="48" customFormat="1" ht="19.5" customHeight="1">
      <c r="A108" s="176" t="s">
        <v>732</v>
      </c>
      <c r="B108" s="65"/>
      <c r="C108" s="180"/>
    </row>
    <row r="109" spans="1:3" s="48" customFormat="1" ht="19.5" customHeight="1">
      <c r="A109" s="176" t="s">
        <v>733</v>
      </c>
      <c r="B109" s="65">
        <v>431</v>
      </c>
      <c r="C109" s="180">
        <v>428</v>
      </c>
    </row>
    <row r="110" spans="1:3" s="48" customFormat="1" ht="19.5" customHeight="1">
      <c r="A110" s="176" t="s">
        <v>734</v>
      </c>
      <c r="B110" s="65">
        <v>1012</v>
      </c>
      <c r="C110" s="180">
        <v>1012</v>
      </c>
    </row>
    <row r="111" spans="1:3" s="48" customFormat="1" ht="19.5" customHeight="1">
      <c r="A111" s="176" t="s">
        <v>735</v>
      </c>
      <c r="B111" s="65">
        <v>3844</v>
      </c>
      <c r="C111" s="180">
        <v>3844</v>
      </c>
    </row>
    <row r="112" spans="1:3" s="48" customFormat="1" ht="19.5" customHeight="1">
      <c r="A112" s="176" t="s">
        <v>736</v>
      </c>
      <c r="B112" s="65">
        <v>266</v>
      </c>
      <c r="C112" s="180">
        <v>245</v>
      </c>
    </row>
    <row r="113" spans="1:3" s="48" customFormat="1" ht="19.5" customHeight="1">
      <c r="A113" s="176" t="s">
        <v>737</v>
      </c>
      <c r="B113" s="65">
        <v>394</v>
      </c>
      <c r="C113" s="180">
        <v>373</v>
      </c>
    </row>
    <row r="114" spans="1:3" s="48" customFormat="1" ht="19.5" customHeight="1">
      <c r="A114" s="176" t="s">
        <v>738</v>
      </c>
      <c r="B114" s="65">
        <v>403</v>
      </c>
      <c r="C114" s="180">
        <v>403</v>
      </c>
    </row>
    <row r="115" spans="1:3" s="48" customFormat="1" ht="19.5" customHeight="1">
      <c r="A115" s="176" t="s">
        <v>739</v>
      </c>
      <c r="B115" s="65"/>
      <c r="C115" s="65"/>
    </row>
    <row r="116" spans="1:3" s="48" customFormat="1" ht="19.5" customHeight="1">
      <c r="A116" s="176" t="s">
        <v>740</v>
      </c>
      <c r="B116" s="65">
        <v>40</v>
      </c>
      <c r="C116" s="178">
        <v>40</v>
      </c>
    </row>
    <row r="117" spans="1:3" s="48" customFormat="1" ht="19.5" customHeight="1">
      <c r="A117" s="176" t="s">
        <v>741</v>
      </c>
      <c r="B117" s="65"/>
      <c r="C117" s="65"/>
    </row>
    <row r="118" spans="1:3" s="48" customFormat="1" ht="19.5" customHeight="1">
      <c r="A118" s="176" t="s">
        <v>742</v>
      </c>
      <c r="B118" s="65">
        <v>1530</v>
      </c>
      <c r="C118" s="65">
        <v>1317</v>
      </c>
    </row>
    <row r="119" spans="1:3" s="48" customFormat="1" ht="19.5" customHeight="1">
      <c r="A119" s="176" t="s">
        <v>743</v>
      </c>
      <c r="B119" s="65">
        <v>93</v>
      </c>
      <c r="C119" s="180">
        <v>93</v>
      </c>
    </row>
    <row r="120" spans="1:3" s="48" customFormat="1" ht="19.5" customHeight="1">
      <c r="A120" s="176" t="s">
        <v>744</v>
      </c>
      <c r="B120" s="65">
        <v>204</v>
      </c>
      <c r="C120" s="180">
        <v>204</v>
      </c>
    </row>
    <row r="121" spans="1:3" s="48" customFormat="1" ht="19.5" customHeight="1">
      <c r="A121" s="176" t="s">
        <v>745</v>
      </c>
      <c r="B121" s="65">
        <v>1010</v>
      </c>
      <c r="C121" s="180">
        <v>1000</v>
      </c>
    </row>
    <row r="122" spans="1:3" s="48" customFormat="1" ht="19.5" customHeight="1">
      <c r="A122" s="176" t="s">
        <v>746</v>
      </c>
      <c r="B122" s="65"/>
      <c r="C122" s="180"/>
    </row>
    <row r="123" spans="1:3" s="48" customFormat="1" ht="19.5" customHeight="1">
      <c r="A123" s="176" t="s">
        <v>747</v>
      </c>
      <c r="B123" s="65">
        <v>14</v>
      </c>
      <c r="C123" s="180"/>
    </row>
    <row r="124" spans="1:3" s="48" customFormat="1" ht="19.5" customHeight="1">
      <c r="A124" s="176" t="s">
        <v>748</v>
      </c>
      <c r="B124" s="65">
        <v>189</v>
      </c>
      <c r="C124" s="180"/>
    </row>
    <row r="125" spans="1:3" s="48" customFormat="1" ht="19.5" customHeight="1">
      <c r="A125" s="176" t="s">
        <v>749</v>
      </c>
      <c r="B125" s="65"/>
      <c r="C125" s="180"/>
    </row>
    <row r="126" spans="1:3" s="48" customFormat="1" ht="19.5" customHeight="1">
      <c r="A126" s="176" t="s">
        <v>750</v>
      </c>
      <c r="B126" s="65"/>
      <c r="C126" s="180"/>
    </row>
    <row r="127" spans="1:3" s="48" customFormat="1" ht="19.5" customHeight="1">
      <c r="A127" s="176" t="s">
        <v>751</v>
      </c>
      <c r="B127" s="65"/>
      <c r="C127" s="180"/>
    </row>
    <row r="128" spans="1:3" s="48" customFormat="1" ht="19.5" customHeight="1">
      <c r="A128" s="176" t="s">
        <v>752</v>
      </c>
      <c r="B128" s="65"/>
      <c r="C128" s="180"/>
    </row>
    <row r="129" spans="1:3" s="48" customFormat="1" ht="19.5" customHeight="1">
      <c r="A129" s="176" t="s">
        <v>753</v>
      </c>
      <c r="B129" s="65">
        <v>20</v>
      </c>
      <c r="C129" s="180">
        <v>20</v>
      </c>
    </row>
    <row r="130" spans="1:3" s="48" customFormat="1" ht="19.5" customHeight="1">
      <c r="A130" s="176" t="s">
        <v>754</v>
      </c>
      <c r="B130" s="65"/>
      <c r="C130" s="180"/>
    </row>
    <row r="131" spans="1:3" s="48" customFormat="1" ht="19.5" customHeight="1">
      <c r="A131" s="176" t="s">
        <v>755</v>
      </c>
      <c r="B131" s="65"/>
      <c r="C131" s="180"/>
    </row>
    <row r="132" spans="1:3" s="48" customFormat="1" ht="19.5" customHeight="1">
      <c r="A132" s="176" t="s">
        <v>756</v>
      </c>
      <c r="B132" s="65"/>
      <c r="C132" s="178"/>
    </row>
    <row r="133" spans="1:3" s="48" customFormat="1" ht="19.5" customHeight="1">
      <c r="A133" s="176" t="s">
        <v>757</v>
      </c>
      <c r="B133" s="65"/>
      <c r="C133" s="180"/>
    </row>
    <row r="134" spans="1:3" s="48" customFormat="1" ht="19.5" customHeight="1">
      <c r="A134" s="176" t="s">
        <v>758</v>
      </c>
      <c r="B134" s="65">
        <v>4029</v>
      </c>
      <c r="C134" s="65">
        <v>4016</v>
      </c>
    </row>
    <row r="135" spans="1:3" s="48" customFormat="1" ht="19.5" customHeight="1">
      <c r="A135" s="176" t="s">
        <v>759</v>
      </c>
      <c r="B135" s="65">
        <v>1383</v>
      </c>
      <c r="C135" s="180">
        <v>1370</v>
      </c>
    </row>
    <row r="136" spans="1:3" s="48" customFormat="1" ht="19.5" customHeight="1">
      <c r="A136" s="176" t="s">
        <v>760</v>
      </c>
      <c r="B136" s="65"/>
      <c r="C136" s="180"/>
    </row>
    <row r="137" spans="1:3" s="48" customFormat="1" ht="19.5" customHeight="1">
      <c r="A137" s="176" t="s">
        <v>761</v>
      </c>
      <c r="B137" s="65">
        <v>2509</v>
      </c>
      <c r="C137" s="180">
        <v>2509</v>
      </c>
    </row>
    <row r="138" spans="1:3" s="48" customFormat="1" ht="19.5" customHeight="1">
      <c r="A138" s="176" t="s">
        <v>762</v>
      </c>
      <c r="B138" s="65">
        <v>137</v>
      </c>
      <c r="C138" s="180">
        <v>137</v>
      </c>
    </row>
    <row r="139" spans="1:3" s="48" customFormat="1" ht="19.5" customHeight="1">
      <c r="A139" s="176" t="s">
        <v>763</v>
      </c>
      <c r="B139" s="65"/>
      <c r="C139" s="178"/>
    </row>
    <row r="140" spans="1:3" s="48" customFormat="1" ht="19.5" customHeight="1">
      <c r="A140" s="176" t="s">
        <v>764</v>
      </c>
      <c r="B140" s="65"/>
      <c r="C140" s="180"/>
    </row>
    <row r="141" spans="1:3" s="48" customFormat="1" ht="19.5" customHeight="1">
      <c r="A141" s="176" t="s">
        <v>765</v>
      </c>
      <c r="B141" s="65">
        <v>9993</v>
      </c>
      <c r="C141" s="65">
        <v>7599</v>
      </c>
    </row>
    <row r="142" spans="1:3" s="48" customFormat="1" ht="19.5" customHeight="1">
      <c r="A142" s="176" t="s">
        <v>766</v>
      </c>
      <c r="B142" s="65">
        <v>2342</v>
      </c>
      <c r="C142" s="180">
        <v>1555</v>
      </c>
    </row>
    <row r="143" spans="1:3" s="48" customFormat="1" ht="19.5" customHeight="1">
      <c r="A143" s="176" t="s">
        <v>767</v>
      </c>
      <c r="B143" s="65">
        <v>864</v>
      </c>
      <c r="C143" s="180">
        <v>402</v>
      </c>
    </row>
    <row r="144" spans="1:3" s="48" customFormat="1" ht="19.5" customHeight="1">
      <c r="A144" s="176" t="s">
        <v>768</v>
      </c>
      <c r="B144" s="65">
        <v>525</v>
      </c>
      <c r="C144" s="180">
        <v>376</v>
      </c>
    </row>
    <row r="145" spans="1:3" s="48" customFormat="1" ht="19.5" customHeight="1">
      <c r="A145" s="176" t="s">
        <v>769</v>
      </c>
      <c r="B145" s="65"/>
      <c r="C145" s="180"/>
    </row>
    <row r="146" spans="1:3" s="48" customFormat="1" ht="19.5" customHeight="1">
      <c r="A146" s="176" t="s">
        <v>770</v>
      </c>
      <c r="B146" s="65">
        <v>3984</v>
      </c>
      <c r="C146" s="180">
        <v>3240</v>
      </c>
    </row>
    <row r="147" spans="1:3" s="48" customFormat="1" ht="19.5" customHeight="1">
      <c r="A147" s="176" t="s">
        <v>771</v>
      </c>
      <c r="B147" s="65">
        <v>63</v>
      </c>
      <c r="C147" s="180">
        <v>11</v>
      </c>
    </row>
    <row r="148" spans="1:3" s="48" customFormat="1" ht="19.5" customHeight="1">
      <c r="A148" s="176" t="s">
        <v>772</v>
      </c>
      <c r="B148" s="65">
        <v>2015</v>
      </c>
      <c r="C148" s="180">
        <v>2015</v>
      </c>
    </row>
    <row r="149" spans="1:3" s="48" customFormat="1" ht="19.5" customHeight="1">
      <c r="A149" s="176" t="s">
        <v>773</v>
      </c>
      <c r="B149" s="65">
        <v>200</v>
      </c>
      <c r="C149" s="180"/>
    </row>
    <row r="150" spans="1:3" s="48" customFormat="1" ht="19.5" customHeight="1">
      <c r="A150" s="176" t="s">
        <v>774</v>
      </c>
      <c r="B150" s="65"/>
      <c r="C150" s="178"/>
    </row>
    <row r="151" spans="1:3" s="48" customFormat="1" ht="19.5" customHeight="1">
      <c r="A151" s="176" t="s">
        <v>775</v>
      </c>
      <c r="B151" s="65"/>
      <c r="C151" s="180"/>
    </row>
    <row r="152" spans="1:3" s="48" customFormat="1" ht="19.5" customHeight="1">
      <c r="A152" s="176" t="s">
        <v>776</v>
      </c>
      <c r="B152" s="65">
        <v>5507</v>
      </c>
      <c r="C152" s="65">
        <v>3673</v>
      </c>
    </row>
    <row r="153" spans="1:3" s="48" customFormat="1" ht="19.5" customHeight="1">
      <c r="A153" s="176" t="s">
        <v>777</v>
      </c>
      <c r="B153" s="65">
        <v>4871</v>
      </c>
      <c r="C153" s="180">
        <v>3673</v>
      </c>
    </row>
    <row r="154" spans="1:3" s="48" customFormat="1" ht="19.5" customHeight="1">
      <c r="A154" s="176" t="s">
        <v>778</v>
      </c>
      <c r="B154" s="65"/>
      <c r="C154" s="180"/>
    </row>
    <row r="155" spans="1:3" s="48" customFormat="1" ht="19.5" customHeight="1">
      <c r="A155" s="176" t="s">
        <v>779</v>
      </c>
      <c r="B155" s="65"/>
      <c r="C155" s="180"/>
    </row>
    <row r="156" spans="1:3" s="48" customFormat="1" ht="19.5" customHeight="1">
      <c r="A156" s="176" t="s">
        <v>780</v>
      </c>
      <c r="B156" s="65"/>
      <c r="C156" s="180"/>
    </row>
    <row r="157" spans="1:3" s="48" customFormat="1" ht="19.5" customHeight="1">
      <c r="A157" s="176" t="s">
        <v>781</v>
      </c>
      <c r="B157" s="65"/>
      <c r="C157" s="180"/>
    </row>
    <row r="158" spans="1:3" s="48" customFormat="1" ht="19.5" customHeight="1">
      <c r="A158" s="176" t="s">
        <v>782</v>
      </c>
      <c r="B158" s="65">
        <v>636</v>
      </c>
      <c r="C158" s="178"/>
    </row>
    <row r="159" spans="1:3" s="48" customFormat="1" ht="19.5" customHeight="1">
      <c r="A159" s="176" t="s">
        <v>783</v>
      </c>
      <c r="B159" s="65"/>
      <c r="C159" s="180"/>
    </row>
    <row r="160" spans="1:3" s="48" customFormat="1" ht="19.5" customHeight="1">
      <c r="A160" s="176" t="s">
        <v>784</v>
      </c>
      <c r="B160" s="65">
        <v>118</v>
      </c>
      <c r="C160" s="65">
        <v>118</v>
      </c>
    </row>
    <row r="161" spans="1:3" s="48" customFormat="1" ht="19.5" customHeight="1">
      <c r="A161" s="176" t="s">
        <v>785</v>
      </c>
      <c r="B161" s="65"/>
      <c r="C161" s="180"/>
    </row>
    <row r="162" spans="1:3" s="48" customFormat="1" ht="19.5" customHeight="1">
      <c r="A162" s="176" t="s">
        <v>786</v>
      </c>
      <c r="B162" s="65"/>
      <c r="C162" s="180"/>
    </row>
    <row r="163" spans="1:3" s="48" customFormat="1" ht="19.5" customHeight="1">
      <c r="A163" s="176" t="s">
        <v>787</v>
      </c>
      <c r="B163" s="65"/>
      <c r="C163" s="180"/>
    </row>
    <row r="164" spans="1:3" s="48" customFormat="1" ht="19.5" customHeight="1">
      <c r="A164" s="176" t="s">
        <v>788</v>
      </c>
      <c r="B164" s="65">
        <v>39</v>
      </c>
      <c r="C164" s="180">
        <v>39</v>
      </c>
    </row>
    <row r="165" spans="1:3" s="48" customFormat="1" ht="19.5" customHeight="1">
      <c r="A165" s="176" t="s">
        <v>789</v>
      </c>
      <c r="B165" s="65"/>
      <c r="C165" s="180"/>
    </row>
    <row r="166" spans="1:3" s="48" customFormat="1" ht="19.5" customHeight="1">
      <c r="A166" s="176" t="s">
        <v>790</v>
      </c>
      <c r="B166" s="65">
        <v>79</v>
      </c>
      <c r="C166" s="180">
        <v>79</v>
      </c>
    </row>
    <row r="167" spans="1:3" s="48" customFormat="1" ht="19.5" customHeight="1">
      <c r="A167" s="176" t="s">
        <v>791</v>
      </c>
      <c r="B167" s="65"/>
      <c r="C167" s="178"/>
    </row>
    <row r="168" spans="1:3" s="48" customFormat="1" ht="19.5" customHeight="1">
      <c r="A168" s="176" t="s">
        <v>792</v>
      </c>
      <c r="B168" s="65">
        <v>248</v>
      </c>
      <c r="C168" s="65">
        <v>97</v>
      </c>
    </row>
    <row r="169" spans="1:3" s="48" customFormat="1" ht="19.5" customHeight="1">
      <c r="A169" s="176" t="s">
        <v>793</v>
      </c>
      <c r="B169" s="65">
        <v>248</v>
      </c>
      <c r="C169" s="180">
        <v>97</v>
      </c>
    </row>
    <row r="170" spans="1:3" s="48" customFormat="1" ht="19.5" customHeight="1">
      <c r="A170" s="176" t="s">
        <v>794</v>
      </c>
      <c r="B170" s="65"/>
      <c r="C170" s="180"/>
    </row>
    <row r="171" spans="1:3" s="48" customFormat="1" ht="19.5" customHeight="1">
      <c r="A171" s="176" t="s">
        <v>795</v>
      </c>
      <c r="B171" s="65"/>
      <c r="C171" s="180"/>
    </row>
    <row r="172" spans="1:3" s="48" customFormat="1" ht="19.5" customHeight="1">
      <c r="A172" s="176" t="s">
        <v>796</v>
      </c>
      <c r="B172" s="65"/>
      <c r="C172" s="65"/>
    </row>
    <row r="173" spans="1:3" s="48" customFormat="1" ht="19.5" customHeight="1">
      <c r="A173" s="176" t="s">
        <v>797</v>
      </c>
      <c r="B173" s="181"/>
      <c r="C173" s="65"/>
    </row>
    <row r="174" spans="1:3" s="48" customFormat="1" ht="19.5" customHeight="1">
      <c r="A174" s="176" t="s">
        <v>798</v>
      </c>
      <c r="B174" s="181"/>
      <c r="C174" s="65"/>
    </row>
    <row r="175" spans="1:3" s="48" customFormat="1" ht="19.5" customHeight="1">
      <c r="A175" s="176" t="s">
        <v>799</v>
      </c>
      <c r="B175" s="181"/>
      <c r="C175" s="65"/>
    </row>
    <row r="176" spans="1:3" s="48" customFormat="1" ht="19.5" customHeight="1">
      <c r="A176" s="176" t="s">
        <v>800</v>
      </c>
      <c r="B176" s="65"/>
      <c r="C176" s="65"/>
    </row>
    <row r="177" spans="1:3" s="48" customFormat="1" ht="19.5" customHeight="1">
      <c r="A177" s="176" t="s">
        <v>801</v>
      </c>
      <c r="B177" s="65"/>
      <c r="C177" s="65"/>
    </row>
    <row r="178" spans="1:3" s="48" customFormat="1" ht="19.5" customHeight="1">
      <c r="A178" s="176" t="s">
        <v>802</v>
      </c>
      <c r="B178" s="65"/>
      <c r="C178" s="65"/>
    </row>
    <row r="179" spans="1:3" s="48" customFormat="1" ht="19.5" customHeight="1">
      <c r="A179" s="176" t="s">
        <v>803</v>
      </c>
      <c r="B179" s="65"/>
      <c r="C179" s="65"/>
    </row>
    <row r="180" spans="1:3" s="48" customFormat="1" ht="19.5" customHeight="1">
      <c r="A180" s="176" t="s">
        <v>804</v>
      </c>
      <c r="B180" s="65"/>
      <c r="C180" s="65"/>
    </row>
    <row r="181" spans="1:3" s="48" customFormat="1" ht="19.5" customHeight="1">
      <c r="A181" s="176" t="s">
        <v>805</v>
      </c>
      <c r="B181" s="65"/>
      <c r="C181" s="65"/>
    </row>
    <row r="182" spans="1:3" s="48" customFormat="1" ht="19.5" customHeight="1">
      <c r="A182" s="176" t="s">
        <v>766</v>
      </c>
      <c r="B182" s="65"/>
      <c r="C182" s="65"/>
    </row>
    <row r="183" spans="1:3" s="48" customFormat="1" ht="19.5" customHeight="1">
      <c r="A183" s="176" t="s">
        <v>806</v>
      </c>
      <c r="B183" s="65"/>
      <c r="C183" s="65"/>
    </row>
    <row r="184" spans="1:3" s="48" customFormat="1" ht="19.5" customHeight="1">
      <c r="A184" s="176" t="s">
        <v>807</v>
      </c>
      <c r="B184" s="65"/>
      <c r="C184" s="65"/>
    </row>
    <row r="185" spans="1:3" s="48" customFormat="1" ht="19.5" customHeight="1">
      <c r="A185" s="176" t="s">
        <v>808</v>
      </c>
      <c r="B185" s="65"/>
      <c r="C185" s="65"/>
    </row>
    <row r="186" spans="1:3" s="48" customFormat="1" ht="19.5" customHeight="1">
      <c r="A186" s="176" t="s">
        <v>809</v>
      </c>
      <c r="B186" s="65">
        <v>983</v>
      </c>
      <c r="C186" s="65">
        <v>750</v>
      </c>
    </row>
    <row r="187" spans="1:3" s="48" customFormat="1" ht="19.5" customHeight="1">
      <c r="A187" s="176" t="s">
        <v>810</v>
      </c>
      <c r="B187" s="65">
        <v>959</v>
      </c>
      <c r="C187" s="180">
        <v>726</v>
      </c>
    </row>
    <row r="188" spans="1:3" s="48" customFormat="1" ht="19.5" customHeight="1">
      <c r="A188" s="176" t="s">
        <v>811</v>
      </c>
      <c r="B188" s="65"/>
      <c r="C188" s="180"/>
    </row>
    <row r="189" spans="1:3" s="48" customFormat="1" ht="19.5" customHeight="1">
      <c r="A189" s="176" t="s">
        <v>812</v>
      </c>
      <c r="B189" s="65"/>
      <c r="C189" s="180"/>
    </row>
    <row r="190" spans="1:3" s="48" customFormat="1" ht="19.5" customHeight="1">
      <c r="A190" s="176" t="s">
        <v>813</v>
      </c>
      <c r="B190" s="65">
        <v>24</v>
      </c>
      <c r="C190" s="180">
        <v>24</v>
      </c>
    </row>
    <row r="191" spans="1:3" s="48" customFormat="1" ht="19.5" customHeight="1">
      <c r="A191" s="176" t="s">
        <v>814</v>
      </c>
      <c r="B191" s="65"/>
      <c r="C191" s="180"/>
    </row>
    <row r="192" spans="1:3" s="48" customFormat="1" ht="19.5" customHeight="1">
      <c r="A192" s="176" t="s">
        <v>815</v>
      </c>
      <c r="B192" s="65">
        <v>2596</v>
      </c>
      <c r="C192" s="65">
        <v>2547</v>
      </c>
    </row>
    <row r="193" spans="1:3" s="48" customFormat="1" ht="19.5" customHeight="1">
      <c r="A193" s="176" t="s">
        <v>816</v>
      </c>
      <c r="B193" s="65">
        <v>85</v>
      </c>
      <c r="C193" s="178">
        <v>36</v>
      </c>
    </row>
    <row r="194" spans="1:3" s="48" customFormat="1" ht="19.5" customHeight="1">
      <c r="A194" s="176" t="s">
        <v>817</v>
      </c>
      <c r="B194" s="65">
        <v>2511</v>
      </c>
      <c r="C194" s="180">
        <v>2511</v>
      </c>
    </row>
    <row r="195" spans="1:3" s="48" customFormat="1" ht="19.5" customHeight="1">
      <c r="A195" s="176" t="s">
        <v>818</v>
      </c>
      <c r="B195" s="65"/>
      <c r="C195" s="180"/>
    </row>
    <row r="196" spans="1:3" s="48" customFormat="1" ht="19.5" customHeight="1">
      <c r="A196" s="176" t="s">
        <v>819</v>
      </c>
      <c r="B196" s="65">
        <v>75</v>
      </c>
      <c r="C196" s="65">
        <v>75</v>
      </c>
    </row>
    <row r="197" spans="1:3" s="48" customFormat="1" ht="19.5" customHeight="1">
      <c r="A197" s="176" t="s">
        <v>820</v>
      </c>
      <c r="B197" s="65">
        <v>75</v>
      </c>
      <c r="C197" s="180">
        <v>75</v>
      </c>
    </row>
    <row r="198" spans="1:3" s="48" customFormat="1" ht="19.5" customHeight="1">
      <c r="A198" s="176" t="s">
        <v>821</v>
      </c>
      <c r="B198" s="65"/>
      <c r="C198" s="65"/>
    </row>
    <row r="199" spans="1:3" s="48" customFormat="1" ht="19.5" customHeight="1">
      <c r="A199" s="176" t="s">
        <v>822</v>
      </c>
      <c r="B199" s="65"/>
      <c r="C199" s="65"/>
    </row>
    <row r="200" spans="1:3" s="48" customFormat="1" ht="19.5" customHeight="1">
      <c r="A200" s="176" t="s">
        <v>823</v>
      </c>
      <c r="B200" s="65"/>
      <c r="C200" s="65"/>
    </row>
    <row r="201" spans="1:3" s="48" customFormat="1" ht="19.5" customHeight="1">
      <c r="A201" s="176" t="s">
        <v>824</v>
      </c>
      <c r="B201" s="65"/>
      <c r="C201" s="65"/>
    </row>
    <row r="202" spans="1:3" s="48" customFormat="1" ht="19.5" customHeight="1">
      <c r="A202" s="176" t="s">
        <v>825</v>
      </c>
      <c r="B202" s="65">
        <v>633</v>
      </c>
      <c r="C202" s="65">
        <v>624</v>
      </c>
    </row>
    <row r="203" spans="1:3" s="48" customFormat="1" ht="19.5" customHeight="1">
      <c r="A203" s="176" t="s">
        <v>826</v>
      </c>
      <c r="B203" s="65">
        <v>546</v>
      </c>
      <c r="C203" s="180">
        <v>546</v>
      </c>
    </row>
    <row r="204" spans="1:3" s="48" customFormat="1" ht="19.5" customHeight="1">
      <c r="A204" s="176" t="s">
        <v>827</v>
      </c>
      <c r="B204" s="65">
        <v>9</v>
      </c>
      <c r="C204" s="178"/>
    </row>
    <row r="205" spans="1:3" s="48" customFormat="1" ht="19.5" customHeight="1">
      <c r="A205" s="176" t="s">
        <v>828</v>
      </c>
      <c r="B205" s="65"/>
      <c r="C205" s="180"/>
    </row>
    <row r="206" spans="1:3" s="48" customFormat="1" ht="19.5" customHeight="1">
      <c r="A206" s="176" t="s">
        <v>829</v>
      </c>
      <c r="B206" s="65"/>
      <c r="C206" s="180"/>
    </row>
    <row r="207" spans="1:3" s="48" customFormat="1" ht="19.5" customHeight="1">
      <c r="A207" s="176" t="s">
        <v>830</v>
      </c>
      <c r="B207" s="65">
        <v>78</v>
      </c>
      <c r="C207" s="180">
        <v>78</v>
      </c>
    </row>
    <row r="208" spans="1:3" s="48" customFormat="1" ht="19.5" customHeight="1">
      <c r="A208" s="176" t="s">
        <v>831</v>
      </c>
      <c r="B208" s="65"/>
      <c r="C208" s="180"/>
    </row>
    <row r="209" spans="1:3" s="48" customFormat="1" ht="19.5" customHeight="1">
      <c r="A209" s="176" t="s">
        <v>832</v>
      </c>
      <c r="B209" s="65"/>
      <c r="C209" s="180"/>
    </row>
    <row r="210" spans="1:3" s="48" customFormat="1" ht="19.5" customHeight="1">
      <c r="A210" s="176" t="s">
        <v>833</v>
      </c>
      <c r="B210" s="65"/>
      <c r="C210" s="180"/>
    </row>
    <row r="211" spans="1:3" s="48" customFormat="1" ht="19.5" customHeight="1">
      <c r="A211" s="176" t="s">
        <v>614</v>
      </c>
      <c r="B211" s="65">
        <v>300</v>
      </c>
      <c r="C211" s="65">
        <v>300</v>
      </c>
    </row>
    <row r="212" spans="1:3" s="48" customFormat="1" ht="19.5" customHeight="1">
      <c r="A212" s="176" t="s">
        <v>615</v>
      </c>
      <c r="B212" s="65">
        <v>1475</v>
      </c>
      <c r="C212" s="65">
        <v>1475</v>
      </c>
    </row>
    <row r="213" spans="1:3" s="48" customFormat="1" ht="19.5" customHeight="1">
      <c r="A213" s="176" t="s">
        <v>834</v>
      </c>
      <c r="B213" s="65">
        <v>1475</v>
      </c>
      <c r="C213" s="65">
        <v>1475</v>
      </c>
    </row>
    <row r="214" spans="1:3" s="48" customFormat="1" ht="19.5" customHeight="1">
      <c r="A214" s="176" t="s">
        <v>835</v>
      </c>
      <c r="B214" s="65"/>
      <c r="C214" s="65"/>
    </row>
    <row r="215" spans="1:3" s="48" customFormat="1" ht="19.5" customHeight="1">
      <c r="A215" s="176" t="s">
        <v>836</v>
      </c>
      <c r="B215" s="65">
        <v>4422</v>
      </c>
      <c r="C215" s="65">
        <v>4270</v>
      </c>
    </row>
    <row r="216" spans="1:3" s="48" customFormat="1" ht="19.5" customHeight="1">
      <c r="A216" s="176" t="s">
        <v>837</v>
      </c>
      <c r="B216" s="65">
        <v>2115</v>
      </c>
      <c r="C216" s="180">
        <v>2115</v>
      </c>
    </row>
    <row r="217" spans="1:3" s="48" customFormat="1" ht="19.5" customHeight="1">
      <c r="A217" s="176" t="s">
        <v>808</v>
      </c>
      <c r="B217" s="65">
        <v>2307</v>
      </c>
      <c r="C217" s="180">
        <v>2155</v>
      </c>
    </row>
    <row r="218" spans="1:3" s="48" customFormat="1" ht="19.5" customHeight="1">
      <c r="A218" s="176" t="s">
        <v>838</v>
      </c>
      <c r="B218" s="65">
        <v>91409</v>
      </c>
      <c r="C218" s="65">
        <v>84751</v>
      </c>
    </row>
    <row r="219" spans="2:3" s="48" customFormat="1" ht="14.25">
      <c r="B219" s="50"/>
      <c r="C219" s="50"/>
    </row>
    <row r="220" spans="2:3" s="48" customFormat="1" ht="14.25">
      <c r="B220" s="50"/>
      <c r="C220" s="50"/>
    </row>
    <row r="221" spans="2:3" s="48" customFormat="1" ht="14.25">
      <c r="B221" s="50"/>
      <c r="C221" s="50"/>
    </row>
    <row r="222" spans="2:3" s="48" customFormat="1" ht="14.25">
      <c r="B222" s="50"/>
      <c r="C222" s="50"/>
    </row>
    <row r="223" spans="2:3" s="48" customFormat="1" ht="14.25">
      <c r="B223" s="50"/>
      <c r="C223" s="50"/>
    </row>
    <row r="224" spans="2:3" s="48" customFormat="1" ht="14.25">
      <c r="B224" s="50"/>
      <c r="C224" s="50"/>
    </row>
    <row r="225" spans="2:3" s="48" customFormat="1" ht="14.25">
      <c r="B225" s="50"/>
      <c r="C225" s="50"/>
    </row>
    <row r="226" spans="2:3" s="48" customFormat="1" ht="14.25">
      <c r="B226" s="50"/>
      <c r="C226" s="50"/>
    </row>
    <row r="227" spans="2:3" s="48" customFormat="1" ht="14.25">
      <c r="B227" s="50"/>
      <c r="C227" s="50"/>
    </row>
    <row r="228" spans="2:3" s="48" customFormat="1" ht="14.25">
      <c r="B228" s="50"/>
      <c r="C228" s="50"/>
    </row>
    <row r="229" spans="2:3" s="48" customFormat="1" ht="14.25">
      <c r="B229" s="50"/>
      <c r="C229" s="50"/>
    </row>
    <row r="230" spans="2:3" s="48" customFormat="1" ht="14.25">
      <c r="B230" s="50"/>
      <c r="C230" s="50"/>
    </row>
    <row r="231" spans="2:3" s="48" customFormat="1" ht="14.25">
      <c r="B231" s="50"/>
      <c r="C231" s="50"/>
    </row>
    <row r="232" spans="2:3" s="48" customFormat="1" ht="14.25">
      <c r="B232" s="50"/>
      <c r="C232" s="50"/>
    </row>
    <row r="233" spans="2:3" s="48" customFormat="1" ht="14.25">
      <c r="B233" s="50"/>
      <c r="C233" s="50"/>
    </row>
    <row r="234" spans="2:3" s="48" customFormat="1" ht="14.25">
      <c r="B234" s="50"/>
      <c r="C234" s="50"/>
    </row>
    <row r="235" spans="2:3" s="48" customFormat="1" ht="14.25">
      <c r="B235" s="50"/>
      <c r="C235" s="50"/>
    </row>
    <row r="236" spans="2:3" s="48" customFormat="1" ht="14.25">
      <c r="B236" s="50"/>
      <c r="C236" s="50"/>
    </row>
    <row r="237" spans="2:3" s="48" customFormat="1" ht="14.25">
      <c r="B237" s="50"/>
      <c r="C237" s="50"/>
    </row>
    <row r="238" spans="2:3" s="48" customFormat="1" ht="14.25">
      <c r="B238" s="50"/>
      <c r="C238" s="50"/>
    </row>
    <row r="239" spans="2:3" s="48" customFormat="1" ht="14.25">
      <c r="B239" s="50"/>
      <c r="C239" s="50"/>
    </row>
    <row r="240" spans="2:3" s="48" customFormat="1" ht="14.25">
      <c r="B240" s="50"/>
      <c r="C240" s="50"/>
    </row>
    <row r="241" spans="2:3" s="48" customFormat="1" ht="14.25">
      <c r="B241" s="50"/>
      <c r="C241" s="50"/>
    </row>
    <row r="242" spans="2:3" s="48" customFormat="1" ht="14.25">
      <c r="B242" s="50"/>
      <c r="C242" s="50"/>
    </row>
    <row r="243" spans="2:3" s="48" customFormat="1" ht="14.25">
      <c r="B243" s="50"/>
      <c r="C243" s="50"/>
    </row>
    <row r="244" spans="2:3" s="48" customFormat="1" ht="14.25">
      <c r="B244" s="50"/>
      <c r="C244" s="50"/>
    </row>
    <row r="245" spans="2:3" s="48" customFormat="1" ht="14.25">
      <c r="B245" s="50"/>
      <c r="C245" s="50"/>
    </row>
    <row r="246" spans="2:3" s="48" customFormat="1" ht="14.25">
      <c r="B246" s="50"/>
      <c r="C246" s="50"/>
    </row>
    <row r="247" spans="2:3" s="48" customFormat="1" ht="14.25">
      <c r="B247" s="50"/>
      <c r="C247" s="50"/>
    </row>
    <row r="248" spans="2:3" s="48" customFormat="1" ht="14.25">
      <c r="B248" s="50"/>
      <c r="C248" s="50"/>
    </row>
    <row r="249" spans="2:3" s="48" customFormat="1" ht="14.25">
      <c r="B249" s="50"/>
      <c r="C249" s="50"/>
    </row>
    <row r="250" spans="2:3" s="48" customFormat="1" ht="14.25">
      <c r="B250" s="50"/>
      <c r="C250" s="50"/>
    </row>
    <row r="251" spans="2:3" s="48" customFormat="1" ht="14.25">
      <c r="B251" s="50"/>
      <c r="C251" s="50"/>
    </row>
    <row r="252" spans="2:3" s="48" customFormat="1" ht="14.25">
      <c r="B252" s="50"/>
      <c r="C252" s="50"/>
    </row>
    <row r="253" spans="2:3" s="48" customFormat="1" ht="14.25">
      <c r="B253" s="50"/>
      <c r="C253" s="50"/>
    </row>
    <row r="254" spans="2:3" s="48" customFormat="1" ht="14.25">
      <c r="B254" s="50"/>
      <c r="C254" s="50"/>
    </row>
    <row r="255" spans="2:3" s="48" customFormat="1" ht="14.25">
      <c r="B255" s="50"/>
      <c r="C255" s="50"/>
    </row>
    <row r="256" spans="2:3" s="48" customFormat="1" ht="14.25">
      <c r="B256" s="50"/>
      <c r="C256" s="50"/>
    </row>
    <row r="257" spans="2:3" s="48" customFormat="1" ht="14.25">
      <c r="B257" s="50"/>
      <c r="C257" s="50"/>
    </row>
    <row r="258" spans="2:3" s="48" customFormat="1" ht="14.25">
      <c r="B258" s="50"/>
      <c r="C258" s="50"/>
    </row>
    <row r="259" spans="2:3" s="48" customFormat="1" ht="14.25">
      <c r="B259" s="50"/>
      <c r="C259" s="50"/>
    </row>
    <row r="260" spans="2:3" s="48" customFormat="1" ht="14.25">
      <c r="B260" s="50"/>
      <c r="C260" s="50"/>
    </row>
    <row r="261" spans="2:3" s="48" customFormat="1" ht="14.25">
      <c r="B261" s="50"/>
      <c r="C261" s="50"/>
    </row>
    <row r="262" spans="2:3" s="48" customFormat="1" ht="14.25">
      <c r="B262" s="50"/>
      <c r="C262" s="50"/>
    </row>
    <row r="263" spans="2:3" s="48" customFormat="1" ht="14.25">
      <c r="B263" s="50"/>
      <c r="C263" s="50"/>
    </row>
    <row r="264" spans="2:3" s="48" customFormat="1" ht="14.25">
      <c r="B264" s="50"/>
      <c r="C264" s="50"/>
    </row>
    <row r="265" spans="2:3" s="48" customFormat="1" ht="14.25">
      <c r="B265" s="50"/>
      <c r="C265" s="50"/>
    </row>
    <row r="266" spans="2:3" s="48" customFormat="1" ht="14.25">
      <c r="B266" s="50"/>
      <c r="C266" s="50"/>
    </row>
    <row r="267" spans="2:3" s="48" customFormat="1" ht="14.25">
      <c r="B267" s="50"/>
      <c r="C267" s="50"/>
    </row>
    <row r="268" spans="2:3" s="48" customFormat="1" ht="14.25">
      <c r="B268" s="50"/>
      <c r="C268" s="50"/>
    </row>
    <row r="269" spans="2:3" s="48" customFormat="1" ht="14.25">
      <c r="B269" s="50"/>
      <c r="C269" s="50"/>
    </row>
    <row r="270" spans="2:3" s="48" customFormat="1" ht="14.25">
      <c r="B270" s="50"/>
      <c r="C270" s="50"/>
    </row>
    <row r="271" spans="2:3" s="48" customFormat="1" ht="14.25">
      <c r="B271" s="50"/>
      <c r="C271" s="50"/>
    </row>
    <row r="272" spans="2:3" s="48" customFormat="1" ht="14.25">
      <c r="B272" s="50"/>
      <c r="C272" s="50"/>
    </row>
    <row r="273" spans="2:3" s="48" customFormat="1" ht="14.25">
      <c r="B273" s="50"/>
      <c r="C273" s="50"/>
    </row>
    <row r="274" spans="2:3" s="48" customFormat="1" ht="14.25">
      <c r="B274" s="50"/>
      <c r="C274" s="50"/>
    </row>
    <row r="275" spans="2:3" s="48" customFormat="1" ht="14.25">
      <c r="B275" s="50"/>
      <c r="C275" s="50"/>
    </row>
    <row r="276" spans="2:3" s="48" customFormat="1" ht="14.25">
      <c r="B276" s="50"/>
      <c r="C276" s="50"/>
    </row>
    <row r="277" spans="2:3" s="48" customFormat="1" ht="14.25">
      <c r="B277" s="50"/>
      <c r="C277" s="50"/>
    </row>
    <row r="278" spans="2:3" s="48" customFormat="1" ht="14.25">
      <c r="B278" s="50"/>
      <c r="C278" s="50"/>
    </row>
    <row r="279" spans="2:3" s="48" customFormat="1" ht="14.25">
      <c r="B279" s="50"/>
      <c r="C279" s="50"/>
    </row>
    <row r="280" spans="2:3" s="48" customFormat="1" ht="14.25">
      <c r="B280" s="50"/>
      <c r="C280" s="50"/>
    </row>
    <row r="281" spans="2:3" s="48" customFormat="1" ht="14.25">
      <c r="B281" s="50"/>
      <c r="C281" s="50"/>
    </row>
    <row r="282" spans="2:3" s="48" customFormat="1" ht="14.25">
      <c r="B282" s="50"/>
      <c r="C282" s="50"/>
    </row>
    <row r="283" spans="2:3" s="48" customFormat="1" ht="14.25">
      <c r="B283" s="50"/>
      <c r="C283" s="50"/>
    </row>
    <row r="284" spans="2:3" s="48" customFormat="1" ht="14.25">
      <c r="B284" s="50"/>
      <c r="C284" s="50"/>
    </row>
    <row r="285" spans="2:3" s="48" customFormat="1" ht="14.25">
      <c r="B285" s="50"/>
      <c r="C285" s="50"/>
    </row>
    <row r="286" spans="2:3" s="48" customFormat="1" ht="14.25">
      <c r="B286" s="50"/>
      <c r="C286" s="50"/>
    </row>
    <row r="287" spans="2:3" s="48" customFormat="1" ht="14.25">
      <c r="B287" s="50"/>
      <c r="C287" s="50"/>
    </row>
    <row r="288" spans="2:3" s="48" customFormat="1" ht="14.25">
      <c r="B288" s="50"/>
      <c r="C288" s="50"/>
    </row>
    <row r="289" spans="2:3" s="48" customFormat="1" ht="14.25">
      <c r="B289" s="50"/>
      <c r="C289" s="50"/>
    </row>
    <row r="290" spans="2:3" s="48" customFormat="1" ht="14.25">
      <c r="B290" s="50"/>
      <c r="C290" s="50"/>
    </row>
    <row r="291" spans="2:3" s="48" customFormat="1" ht="14.25">
      <c r="B291" s="50"/>
      <c r="C291" s="50"/>
    </row>
    <row r="292" spans="2:3" s="48" customFormat="1" ht="14.25">
      <c r="B292" s="50"/>
      <c r="C292" s="50"/>
    </row>
    <row r="293" spans="2:3" s="48" customFormat="1" ht="14.25">
      <c r="B293" s="50"/>
      <c r="C293" s="50"/>
    </row>
    <row r="294" spans="2:3" s="48" customFormat="1" ht="14.25">
      <c r="B294" s="50"/>
      <c r="C294" s="50"/>
    </row>
    <row r="295" spans="2:3" s="48" customFormat="1" ht="14.25">
      <c r="B295" s="50"/>
      <c r="C295" s="50"/>
    </row>
    <row r="296" spans="2:3" s="48" customFormat="1" ht="14.25">
      <c r="B296" s="50"/>
      <c r="C296" s="50"/>
    </row>
    <row r="297" spans="2:3" s="48" customFormat="1" ht="14.25">
      <c r="B297" s="50"/>
      <c r="C297" s="50"/>
    </row>
    <row r="298" spans="2:3" s="48" customFormat="1" ht="14.25">
      <c r="B298" s="50"/>
      <c r="C298" s="50"/>
    </row>
    <row r="299" spans="2:3" s="48" customFormat="1" ht="14.25">
      <c r="B299" s="50"/>
      <c r="C299" s="50"/>
    </row>
    <row r="300" spans="2:3" s="48" customFormat="1" ht="14.25">
      <c r="B300" s="50"/>
      <c r="C300" s="50"/>
    </row>
    <row r="301" spans="2:3" s="48" customFormat="1" ht="14.25">
      <c r="B301" s="50"/>
      <c r="C301" s="50"/>
    </row>
    <row r="302" spans="2:3" s="48" customFormat="1" ht="14.25">
      <c r="B302" s="50"/>
      <c r="C302" s="50"/>
    </row>
    <row r="303" spans="2:3" s="48" customFormat="1" ht="14.25">
      <c r="B303" s="50"/>
      <c r="C303" s="50"/>
    </row>
    <row r="304" spans="2:3" s="48" customFormat="1" ht="14.25">
      <c r="B304" s="50"/>
      <c r="C304" s="50"/>
    </row>
    <row r="305" spans="2:3" s="48" customFormat="1" ht="14.25">
      <c r="B305" s="50"/>
      <c r="C305" s="50"/>
    </row>
    <row r="306" spans="2:3" s="48" customFormat="1" ht="14.25">
      <c r="B306" s="50"/>
      <c r="C306" s="50"/>
    </row>
    <row r="307" spans="2:3" s="48" customFormat="1" ht="14.25">
      <c r="B307" s="50"/>
      <c r="C307" s="50"/>
    </row>
    <row r="308" spans="2:3" s="48" customFormat="1" ht="14.25">
      <c r="B308" s="50"/>
      <c r="C308" s="50"/>
    </row>
    <row r="309" spans="2:3" s="48" customFormat="1" ht="14.25">
      <c r="B309" s="50"/>
      <c r="C309" s="50"/>
    </row>
    <row r="310" spans="2:3" s="48" customFormat="1" ht="14.25">
      <c r="B310" s="50"/>
      <c r="C310" s="50"/>
    </row>
    <row r="311" spans="2:3" s="48" customFormat="1" ht="14.25">
      <c r="B311" s="50"/>
      <c r="C311" s="50"/>
    </row>
    <row r="312" spans="2:3" s="48" customFormat="1" ht="14.25">
      <c r="B312" s="50"/>
      <c r="C312" s="50"/>
    </row>
    <row r="313" spans="2:3" s="48" customFormat="1" ht="14.25">
      <c r="B313" s="50"/>
      <c r="C313" s="50"/>
    </row>
    <row r="314" spans="2:3" s="48" customFormat="1" ht="14.25">
      <c r="B314" s="50"/>
      <c r="C314" s="50"/>
    </row>
    <row r="315" spans="2:3" s="48" customFormat="1" ht="14.25">
      <c r="B315" s="50"/>
      <c r="C315" s="50"/>
    </row>
    <row r="316" spans="2:3" s="48" customFormat="1" ht="14.25">
      <c r="B316" s="50"/>
      <c r="C316" s="50"/>
    </row>
    <row r="317" spans="2:3" s="48" customFormat="1" ht="14.25">
      <c r="B317" s="50"/>
      <c r="C317" s="50"/>
    </row>
    <row r="318" spans="2:3" s="48" customFormat="1" ht="14.25">
      <c r="B318" s="50"/>
      <c r="C318" s="50"/>
    </row>
    <row r="319" spans="2:3" s="48" customFormat="1" ht="14.25">
      <c r="B319" s="50"/>
      <c r="C319" s="50"/>
    </row>
    <row r="320" spans="2:3" s="48" customFormat="1" ht="14.25">
      <c r="B320" s="50"/>
      <c r="C320" s="50"/>
    </row>
    <row r="321" spans="2:3" s="48" customFormat="1" ht="14.25">
      <c r="B321" s="50"/>
      <c r="C321" s="50"/>
    </row>
    <row r="322" spans="2:3" s="48" customFormat="1" ht="14.25">
      <c r="B322" s="50"/>
      <c r="C322" s="50"/>
    </row>
    <row r="323" spans="2:3" s="48" customFormat="1" ht="14.25">
      <c r="B323" s="50"/>
      <c r="C323" s="50"/>
    </row>
    <row r="324" spans="2:3" s="48" customFormat="1" ht="14.25">
      <c r="B324" s="50"/>
      <c r="C324" s="50"/>
    </row>
    <row r="325" spans="2:3" s="48" customFormat="1" ht="14.25">
      <c r="B325" s="50"/>
      <c r="C325" s="50"/>
    </row>
    <row r="326" spans="2:3" s="48" customFormat="1" ht="14.25">
      <c r="B326" s="50"/>
      <c r="C326" s="50"/>
    </row>
    <row r="327" spans="2:3" s="48" customFormat="1" ht="14.25">
      <c r="B327" s="50"/>
      <c r="C327" s="50"/>
    </row>
    <row r="328" spans="2:3" s="48" customFormat="1" ht="14.25">
      <c r="B328" s="50"/>
      <c r="C328" s="50"/>
    </row>
    <row r="329" spans="2:3" s="48" customFormat="1" ht="14.25">
      <c r="B329" s="50"/>
      <c r="C329" s="50"/>
    </row>
    <row r="330" spans="2:3" s="48" customFormat="1" ht="14.25">
      <c r="B330" s="50"/>
      <c r="C330" s="50"/>
    </row>
    <row r="331" spans="2:3" s="48" customFormat="1" ht="14.25">
      <c r="B331" s="50"/>
      <c r="C331" s="50"/>
    </row>
    <row r="332" spans="2:3" s="48" customFormat="1" ht="14.25">
      <c r="B332" s="50"/>
      <c r="C332" s="50"/>
    </row>
    <row r="333" spans="2:3" s="48" customFormat="1" ht="14.25">
      <c r="B333" s="50"/>
      <c r="C333" s="50"/>
    </row>
    <row r="334" spans="2:3" s="48" customFormat="1" ht="14.25">
      <c r="B334" s="50"/>
      <c r="C334" s="50"/>
    </row>
    <row r="335" spans="2:3" s="48" customFormat="1" ht="14.25">
      <c r="B335" s="50"/>
      <c r="C335" s="50"/>
    </row>
    <row r="336" spans="2:3" s="48" customFormat="1" ht="14.25">
      <c r="B336" s="50"/>
      <c r="C336" s="50"/>
    </row>
    <row r="337" spans="2:3" s="48" customFormat="1" ht="14.25">
      <c r="B337" s="50"/>
      <c r="C337" s="50"/>
    </row>
    <row r="338" spans="2:3" s="48" customFormat="1" ht="14.25">
      <c r="B338" s="50"/>
      <c r="C338" s="50"/>
    </row>
    <row r="339" spans="2:3" s="48" customFormat="1" ht="14.25">
      <c r="B339" s="50"/>
      <c r="C339" s="50"/>
    </row>
    <row r="340" spans="2:3" s="48" customFormat="1" ht="14.25">
      <c r="B340" s="50"/>
      <c r="C340" s="50"/>
    </row>
    <row r="341" spans="2:3" s="48" customFormat="1" ht="14.25">
      <c r="B341" s="50"/>
      <c r="C341" s="50"/>
    </row>
    <row r="342" spans="2:3" s="48" customFormat="1" ht="14.25">
      <c r="B342" s="50"/>
      <c r="C342" s="50"/>
    </row>
    <row r="343" spans="2:3" s="48" customFormat="1" ht="14.25">
      <c r="B343" s="50"/>
      <c r="C343" s="50"/>
    </row>
    <row r="344" spans="2:3" s="48" customFormat="1" ht="14.25">
      <c r="B344" s="50"/>
      <c r="C344" s="50"/>
    </row>
    <row r="345" spans="2:3" s="48" customFormat="1" ht="14.25">
      <c r="B345" s="50"/>
      <c r="C345" s="50"/>
    </row>
    <row r="346" spans="2:3" s="48" customFormat="1" ht="14.25">
      <c r="B346" s="50"/>
      <c r="C346" s="50"/>
    </row>
    <row r="347" spans="2:3" s="48" customFormat="1" ht="14.25">
      <c r="B347" s="50"/>
      <c r="C347" s="50"/>
    </row>
    <row r="348" spans="2:3" s="48" customFormat="1" ht="14.25">
      <c r="B348" s="50"/>
      <c r="C348" s="50"/>
    </row>
    <row r="349" spans="2:3" s="48" customFormat="1" ht="14.25">
      <c r="B349" s="50"/>
      <c r="C349" s="50"/>
    </row>
    <row r="350" spans="2:3" s="48" customFormat="1" ht="14.25">
      <c r="B350" s="50"/>
      <c r="C350" s="50"/>
    </row>
    <row r="351" spans="2:3" s="48" customFormat="1" ht="14.25">
      <c r="B351" s="50"/>
      <c r="C351" s="50"/>
    </row>
    <row r="352" spans="2:3" s="48" customFormat="1" ht="14.25">
      <c r="B352" s="50"/>
      <c r="C352" s="50"/>
    </row>
    <row r="353" spans="2:3" s="48" customFormat="1" ht="14.25">
      <c r="B353" s="50"/>
      <c r="C353" s="50"/>
    </row>
    <row r="354" spans="2:3" s="48" customFormat="1" ht="14.25">
      <c r="B354" s="50"/>
      <c r="C354" s="50"/>
    </row>
    <row r="355" spans="2:3" s="48" customFormat="1" ht="14.25">
      <c r="B355" s="50"/>
      <c r="C355" s="50"/>
    </row>
    <row r="356" spans="2:3" s="48" customFormat="1" ht="14.25">
      <c r="B356" s="50"/>
      <c r="C356" s="50"/>
    </row>
    <row r="357" spans="2:3" s="48" customFormat="1" ht="14.25">
      <c r="B357" s="50"/>
      <c r="C357" s="50"/>
    </row>
    <row r="358" spans="2:3" s="48" customFormat="1" ht="14.25">
      <c r="B358" s="50"/>
      <c r="C358" s="50"/>
    </row>
    <row r="359" spans="2:3" s="48" customFormat="1" ht="14.25">
      <c r="B359" s="50"/>
      <c r="C359" s="50"/>
    </row>
    <row r="360" spans="2:3" s="48" customFormat="1" ht="14.25">
      <c r="B360" s="50"/>
      <c r="C360" s="50"/>
    </row>
    <row r="361" spans="2:3" s="48" customFormat="1" ht="14.25">
      <c r="B361" s="50"/>
      <c r="C361" s="50"/>
    </row>
    <row r="362" spans="2:3" s="48" customFormat="1" ht="14.25">
      <c r="B362" s="50"/>
      <c r="C362" s="50"/>
    </row>
    <row r="363" spans="2:3" s="48" customFormat="1" ht="14.25">
      <c r="B363" s="50"/>
      <c r="C363" s="50"/>
    </row>
    <row r="364" spans="2:3" s="48" customFormat="1" ht="14.25">
      <c r="B364" s="50"/>
      <c r="C364" s="50"/>
    </row>
    <row r="365" spans="2:3" s="48" customFormat="1" ht="14.25">
      <c r="B365" s="50"/>
      <c r="C365" s="50"/>
    </row>
    <row r="366" spans="2:3" s="48" customFormat="1" ht="14.25">
      <c r="B366" s="50"/>
      <c r="C366" s="50"/>
    </row>
    <row r="367" spans="2:3" s="48" customFormat="1" ht="14.25">
      <c r="B367" s="50"/>
      <c r="C367" s="50"/>
    </row>
    <row r="368" spans="2:3" s="48" customFormat="1" ht="14.25">
      <c r="B368" s="50"/>
      <c r="C368" s="50"/>
    </row>
    <row r="369" spans="2:3" s="48" customFormat="1" ht="14.25">
      <c r="B369" s="50"/>
      <c r="C369" s="50"/>
    </row>
    <row r="370" spans="2:3" s="48" customFormat="1" ht="14.25">
      <c r="B370" s="50"/>
      <c r="C370" s="50"/>
    </row>
    <row r="371" spans="2:3" s="48" customFormat="1" ht="14.25">
      <c r="B371" s="50"/>
      <c r="C371" s="50"/>
    </row>
    <row r="372" spans="2:3" s="48" customFormat="1" ht="14.25">
      <c r="B372" s="50"/>
      <c r="C372" s="50"/>
    </row>
    <row r="373" spans="2:3" s="48" customFormat="1" ht="14.25">
      <c r="B373" s="50"/>
      <c r="C373" s="50"/>
    </row>
    <row r="374" spans="2:3" s="48" customFormat="1" ht="14.25">
      <c r="B374" s="50"/>
      <c r="C374" s="50"/>
    </row>
    <row r="375" spans="2:3" s="48" customFormat="1" ht="14.25">
      <c r="B375" s="50"/>
      <c r="C375" s="50"/>
    </row>
    <row r="376" spans="2:3" s="48" customFormat="1" ht="14.25">
      <c r="B376" s="50"/>
      <c r="C376" s="50"/>
    </row>
    <row r="377" spans="2:3" s="48" customFormat="1" ht="14.25">
      <c r="B377" s="50"/>
      <c r="C377" s="50"/>
    </row>
    <row r="378" spans="2:3" s="48" customFormat="1" ht="14.25">
      <c r="B378" s="50"/>
      <c r="C378" s="50"/>
    </row>
    <row r="379" spans="2:3" s="48" customFormat="1" ht="14.25">
      <c r="B379" s="50"/>
      <c r="C379" s="50"/>
    </row>
    <row r="380" spans="2:3" s="48" customFormat="1" ht="14.25">
      <c r="B380" s="50"/>
      <c r="C380" s="50"/>
    </row>
    <row r="381" spans="2:3" s="48" customFormat="1" ht="14.25">
      <c r="B381" s="50"/>
      <c r="C381" s="50"/>
    </row>
    <row r="382" spans="2:3" s="48" customFormat="1" ht="14.25">
      <c r="B382" s="50"/>
      <c r="C382" s="50"/>
    </row>
    <row r="383" spans="2:3" s="48" customFormat="1" ht="14.25">
      <c r="B383" s="50"/>
      <c r="C383" s="50"/>
    </row>
    <row r="384" spans="2:3" s="48" customFormat="1" ht="14.25">
      <c r="B384" s="50"/>
      <c r="C384" s="50"/>
    </row>
    <row r="385" spans="2:3" s="48" customFormat="1" ht="14.25">
      <c r="B385" s="50"/>
      <c r="C385" s="50"/>
    </row>
    <row r="386" spans="2:3" s="48" customFormat="1" ht="14.25">
      <c r="B386" s="50"/>
      <c r="C386" s="50"/>
    </row>
    <row r="387" spans="2:3" s="48" customFormat="1" ht="14.25">
      <c r="B387" s="50"/>
      <c r="C387" s="50"/>
    </row>
    <row r="388" spans="2:3" s="48" customFormat="1" ht="14.25">
      <c r="B388" s="50"/>
      <c r="C388" s="50"/>
    </row>
    <row r="389" spans="2:3" s="48" customFormat="1" ht="14.25">
      <c r="B389" s="50"/>
      <c r="C389" s="50"/>
    </row>
    <row r="390" spans="2:3" s="48" customFormat="1" ht="14.25">
      <c r="B390" s="50"/>
      <c r="C390" s="50"/>
    </row>
    <row r="391" spans="2:3" s="48" customFormat="1" ht="14.25">
      <c r="B391" s="50"/>
      <c r="C391" s="50"/>
    </row>
    <row r="392" spans="2:3" s="48" customFormat="1" ht="14.25">
      <c r="B392" s="50"/>
      <c r="C392" s="50"/>
    </row>
    <row r="393" spans="2:3" s="48" customFormat="1" ht="14.25">
      <c r="B393" s="50"/>
      <c r="C393" s="50"/>
    </row>
    <row r="394" spans="2:3" s="48" customFormat="1" ht="14.25">
      <c r="B394" s="50"/>
      <c r="C394" s="50"/>
    </row>
    <row r="395" spans="2:3" s="48" customFormat="1" ht="14.25">
      <c r="B395" s="50"/>
      <c r="C395" s="50"/>
    </row>
    <row r="396" spans="2:3" s="48" customFormat="1" ht="14.25">
      <c r="B396" s="50"/>
      <c r="C396" s="50"/>
    </row>
    <row r="397" spans="2:3" s="48" customFormat="1" ht="14.25">
      <c r="B397" s="50"/>
      <c r="C397" s="50"/>
    </row>
    <row r="398" spans="2:3" s="48" customFormat="1" ht="14.25">
      <c r="B398" s="50"/>
      <c r="C398" s="50"/>
    </row>
    <row r="399" spans="2:3" s="48" customFormat="1" ht="14.25">
      <c r="B399" s="50"/>
      <c r="C399" s="50"/>
    </row>
    <row r="400" spans="2:3" s="48" customFormat="1" ht="14.25">
      <c r="B400" s="50"/>
      <c r="C400" s="50"/>
    </row>
    <row r="401" spans="2:3" s="48" customFormat="1" ht="14.25">
      <c r="B401" s="50"/>
      <c r="C401" s="50"/>
    </row>
    <row r="402" spans="2:3" s="48" customFormat="1" ht="14.25">
      <c r="B402" s="50"/>
      <c r="C402" s="50"/>
    </row>
    <row r="403" spans="2:3" s="48" customFormat="1" ht="14.25">
      <c r="B403" s="50"/>
      <c r="C403" s="50"/>
    </row>
    <row r="404" spans="2:3" s="48" customFormat="1" ht="14.25">
      <c r="B404" s="50"/>
      <c r="C404" s="50"/>
    </row>
    <row r="405" spans="2:3" s="48" customFormat="1" ht="14.25">
      <c r="B405" s="50"/>
      <c r="C405" s="50"/>
    </row>
    <row r="406" spans="2:3" s="48" customFormat="1" ht="14.25">
      <c r="B406" s="50"/>
      <c r="C406" s="50"/>
    </row>
    <row r="407" spans="2:3" s="48" customFormat="1" ht="14.25">
      <c r="B407" s="50"/>
      <c r="C407" s="50"/>
    </row>
    <row r="408" spans="2:3" s="48" customFormat="1" ht="14.25">
      <c r="B408" s="50"/>
      <c r="C408" s="50"/>
    </row>
    <row r="409" spans="2:3" s="48" customFormat="1" ht="14.25">
      <c r="B409" s="50"/>
      <c r="C409" s="50"/>
    </row>
    <row r="410" spans="2:3" s="48" customFormat="1" ht="14.25">
      <c r="B410" s="50"/>
      <c r="C410" s="50"/>
    </row>
    <row r="411" spans="2:3" s="48" customFormat="1" ht="14.25">
      <c r="B411" s="50"/>
      <c r="C411" s="50"/>
    </row>
    <row r="412" spans="2:3" s="48" customFormat="1" ht="14.25">
      <c r="B412" s="50"/>
      <c r="C412" s="50"/>
    </row>
    <row r="413" spans="2:3" s="48" customFormat="1" ht="14.25">
      <c r="B413" s="50"/>
      <c r="C413" s="50"/>
    </row>
    <row r="414" spans="2:3" s="48" customFormat="1" ht="14.25">
      <c r="B414" s="50"/>
      <c r="C414" s="50"/>
    </row>
    <row r="415" spans="2:3" s="48" customFormat="1" ht="14.25">
      <c r="B415" s="50"/>
      <c r="C415" s="50"/>
    </row>
    <row r="416" spans="2:3" s="48" customFormat="1" ht="14.25">
      <c r="B416" s="50"/>
      <c r="C416" s="50"/>
    </row>
    <row r="417" spans="2:3" s="48" customFormat="1" ht="14.25">
      <c r="B417" s="50"/>
      <c r="C417" s="50"/>
    </row>
    <row r="418" spans="2:3" s="48" customFormat="1" ht="14.25">
      <c r="B418" s="50"/>
      <c r="C418" s="50"/>
    </row>
    <row r="419" spans="2:3" s="48" customFormat="1" ht="14.25">
      <c r="B419" s="50"/>
      <c r="C419" s="50"/>
    </row>
    <row r="420" spans="2:3" s="48" customFormat="1" ht="14.25">
      <c r="B420" s="50"/>
      <c r="C420" s="50"/>
    </row>
    <row r="421" spans="2:3" s="48" customFormat="1" ht="14.25">
      <c r="B421" s="50"/>
      <c r="C421" s="50"/>
    </row>
    <row r="422" spans="2:3" s="48" customFormat="1" ht="14.25">
      <c r="B422" s="50"/>
      <c r="C422" s="50"/>
    </row>
    <row r="423" spans="2:3" s="48" customFormat="1" ht="14.25">
      <c r="B423" s="50"/>
      <c r="C423" s="50"/>
    </row>
    <row r="424" spans="2:3" s="48" customFormat="1" ht="14.25">
      <c r="B424" s="50"/>
      <c r="C424" s="50"/>
    </row>
    <row r="425" spans="2:3" s="48" customFormat="1" ht="14.25">
      <c r="B425" s="50"/>
      <c r="C425" s="50"/>
    </row>
    <row r="426" spans="2:3" s="48" customFormat="1" ht="14.25">
      <c r="B426" s="50"/>
      <c r="C426" s="50"/>
    </row>
    <row r="427" spans="2:3" s="48" customFormat="1" ht="14.25">
      <c r="B427" s="50"/>
      <c r="C427" s="50"/>
    </row>
    <row r="428" spans="2:3" s="48" customFormat="1" ht="14.25">
      <c r="B428" s="50"/>
      <c r="C428" s="50"/>
    </row>
    <row r="429" spans="2:3" s="48" customFormat="1" ht="14.25">
      <c r="B429" s="50"/>
      <c r="C429" s="50"/>
    </row>
    <row r="430" spans="2:3" s="48" customFormat="1" ht="14.25">
      <c r="B430" s="50"/>
      <c r="C430" s="50"/>
    </row>
    <row r="431" spans="2:3" s="48" customFormat="1" ht="14.25">
      <c r="B431" s="50"/>
      <c r="C431" s="50"/>
    </row>
    <row r="432" spans="2:3" s="48" customFormat="1" ht="14.25">
      <c r="B432" s="50"/>
      <c r="C432" s="50"/>
    </row>
    <row r="433" spans="2:3" s="48" customFormat="1" ht="14.25">
      <c r="B433" s="50"/>
      <c r="C433" s="50"/>
    </row>
    <row r="434" spans="2:3" s="48" customFormat="1" ht="14.25">
      <c r="B434" s="50"/>
      <c r="C434" s="50"/>
    </row>
    <row r="435" spans="2:3" s="48" customFormat="1" ht="14.25">
      <c r="B435" s="50"/>
      <c r="C435" s="50"/>
    </row>
    <row r="436" spans="2:3" s="48" customFormat="1" ht="14.25">
      <c r="B436" s="50"/>
      <c r="C436" s="50"/>
    </row>
    <row r="437" spans="2:3" s="48" customFormat="1" ht="14.25">
      <c r="B437" s="50"/>
      <c r="C437" s="50"/>
    </row>
    <row r="438" spans="2:3" s="48" customFormat="1" ht="14.25">
      <c r="B438" s="50"/>
      <c r="C438" s="50"/>
    </row>
    <row r="439" spans="2:3" s="48" customFormat="1" ht="14.25">
      <c r="B439" s="50"/>
      <c r="C439" s="50"/>
    </row>
    <row r="440" spans="2:3" s="48" customFormat="1" ht="14.25">
      <c r="B440" s="50"/>
      <c r="C440" s="50"/>
    </row>
    <row r="441" spans="2:3" s="48" customFormat="1" ht="14.25">
      <c r="B441" s="50"/>
      <c r="C441" s="50"/>
    </row>
    <row r="442" spans="2:3" s="48" customFormat="1" ht="14.25">
      <c r="B442" s="50"/>
      <c r="C442" s="50"/>
    </row>
    <row r="443" spans="2:3" s="48" customFormat="1" ht="14.25">
      <c r="B443" s="50"/>
      <c r="C443" s="50"/>
    </row>
    <row r="444" spans="2:3" s="48" customFormat="1" ht="14.25">
      <c r="B444" s="50"/>
      <c r="C444" s="50"/>
    </row>
    <row r="445" spans="2:3" s="48" customFormat="1" ht="14.25">
      <c r="B445" s="50"/>
      <c r="C445" s="50"/>
    </row>
    <row r="446" spans="2:3" s="48" customFormat="1" ht="14.25">
      <c r="B446" s="50"/>
      <c r="C446" s="50"/>
    </row>
    <row r="447" spans="2:3" s="48" customFormat="1" ht="14.25">
      <c r="B447" s="50"/>
      <c r="C447" s="50"/>
    </row>
    <row r="448" spans="2:3" s="48" customFormat="1" ht="14.25">
      <c r="B448" s="50"/>
      <c r="C448" s="50"/>
    </row>
    <row r="449" spans="2:3" s="48" customFormat="1" ht="14.25">
      <c r="B449" s="50"/>
      <c r="C449" s="50"/>
    </row>
    <row r="450" spans="2:3" s="48" customFormat="1" ht="14.25">
      <c r="B450" s="50"/>
      <c r="C450" s="50"/>
    </row>
    <row r="451" spans="2:3" s="48" customFormat="1" ht="14.25">
      <c r="B451" s="50"/>
      <c r="C451" s="50"/>
    </row>
    <row r="452" spans="2:3" s="48" customFormat="1" ht="14.25">
      <c r="B452" s="50"/>
      <c r="C452" s="50"/>
    </row>
    <row r="453" spans="2:3" s="48" customFormat="1" ht="14.25">
      <c r="B453" s="50"/>
      <c r="C453" s="50"/>
    </row>
    <row r="454" spans="2:3" s="48" customFormat="1" ht="14.25">
      <c r="B454" s="50"/>
      <c r="C454" s="50"/>
    </row>
    <row r="455" spans="2:3" s="48" customFormat="1" ht="14.25">
      <c r="B455" s="50"/>
      <c r="C455" s="50"/>
    </row>
    <row r="456" spans="2:3" s="48" customFormat="1" ht="14.25">
      <c r="B456" s="50"/>
      <c r="C456" s="50"/>
    </row>
    <row r="457" spans="2:3" s="48" customFormat="1" ht="14.25">
      <c r="B457" s="50"/>
      <c r="C457" s="50"/>
    </row>
    <row r="458" spans="2:3" s="48" customFormat="1" ht="14.25">
      <c r="B458" s="50"/>
      <c r="C458" s="50"/>
    </row>
    <row r="459" spans="2:3" s="48" customFormat="1" ht="14.25">
      <c r="B459" s="50"/>
      <c r="C459" s="50"/>
    </row>
    <row r="460" spans="2:3" s="48" customFormat="1" ht="14.25">
      <c r="B460" s="50"/>
      <c r="C460" s="50"/>
    </row>
    <row r="461" spans="2:3" s="48" customFormat="1" ht="14.25">
      <c r="B461" s="50"/>
      <c r="C461" s="50"/>
    </row>
    <row r="462" spans="2:3" s="48" customFormat="1" ht="14.25">
      <c r="B462" s="50"/>
      <c r="C462" s="50"/>
    </row>
    <row r="463" spans="2:3" s="48" customFormat="1" ht="14.25">
      <c r="B463" s="50"/>
      <c r="C463" s="50"/>
    </row>
    <row r="464" spans="2:3" s="48" customFormat="1" ht="14.25">
      <c r="B464" s="50"/>
      <c r="C464" s="50"/>
    </row>
    <row r="465" spans="2:3" s="48" customFormat="1" ht="14.25">
      <c r="B465" s="50"/>
      <c r="C465" s="50"/>
    </row>
    <row r="466" spans="2:3" s="48" customFormat="1" ht="14.25">
      <c r="B466" s="50"/>
      <c r="C466" s="50"/>
    </row>
    <row r="467" spans="2:3" s="48" customFormat="1" ht="14.25">
      <c r="B467" s="50"/>
      <c r="C467" s="50"/>
    </row>
    <row r="468" spans="2:3" s="48" customFormat="1" ht="14.25">
      <c r="B468" s="50"/>
      <c r="C468" s="50"/>
    </row>
    <row r="469" spans="2:3" s="48" customFormat="1" ht="14.25">
      <c r="B469" s="50"/>
      <c r="C469" s="50"/>
    </row>
    <row r="470" spans="2:3" s="48" customFormat="1" ht="14.25">
      <c r="B470" s="50"/>
      <c r="C470" s="50"/>
    </row>
    <row r="471" spans="2:3" s="48" customFormat="1" ht="14.25">
      <c r="B471" s="50"/>
      <c r="C471" s="50"/>
    </row>
    <row r="472" spans="2:3" s="48" customFormat="1" ht="14.25">
      <c r="B472" s="50"/>
      <c r="C472" s="50"/>
    </row>
    <row r="473" spans="2:3" s="48" customFormat="1" ht="14.25">
      <c r="B473" s="50"/>
      <c r="C473" s="50"/>
    </row>
    <row r="474" spans="2:3" s="48" customFormat="1" ht="14.25">
      <c r="B474" s="50"/>
      <c r="C474" s="50"/>
    </row>
    <row r="475" spans="2:3" s="48" customFormat="1" ht="14.25">
      <c r="B475" s="50"/>
      <c r="C475" s="50"/>
    </row>
    <row r="476" spans="2:3" s="48" customFormat="1" ht="14.25">
      <c r="B476" s="50"/>
      <c r="C476" s="50"/>
    </row>
    <row r="477" spans="2:3" s="48" customFormat="1" ht="14.25">
      <c r="B477" s="50"/>
      <c r="C477" s="50"/>
    </row>
    <row r="478" spans="2:3" s="48" customFormat="1" ht="14.25">
      <c r="B478" s="50"/>
      <c r="C478" s="50"/>
    </row>
    <row r="479" spans="2:3" s="48" customFormat="1" ht="14.25">
      <c r="B479" s="50"/>
      <c r="C479" s="50"/>
    </row>
    <row r="480" spans="2:3" s="48" customFormat="1" ht="14.25">
      <c r="B480" s="50"/>
      <c r="C480" s="50"/>
    </row>
    <row r="481" spans="2:3" s="48" customFormat="1" ht="14.25">
      <c r="B481" s="50"/>
      <c r="C481" s="50"/>
    </row>
    <row r="482" spans="2:3" s="48" customFormat="1" ht="14.25">
      <c r="B482" s="50"/>
      <c r="C482" s="50"/>
    </row>
    <row r="483" spans="2:3" s="48" customFormat="1" ht="14.25">
      <c r="B483" s="50"/>
      <c r="C483" s="50"/>
    </row>
    <row r="484" spans="2:3" s="48" customFormat="1" ht="14.25">
      <c r="B484" s="50"/>
      <c r="C484" s="50"/>
    </row>
    <row r="485" spans="2:3" s="48" customFormat="1" ht="14.25">
      <c r="B485" s="50"/>
      <c r="C485" s="50"/>
    </row>
    <row r="486" spans="2:3" s="48" customFormat="1" ht="14.25">
      <c r="B486" s="50"/>
      <c r="C486" s="50"/>
    </row>
    <row r="487" spans="2:3" s="48" customFormat="1" ht="14.25">
      <c r="B487" s="50"/>
      <c r="C487" s="50"/>
    </row>
    <row r="488" spans="2:3" s="48" customFormat="1" ht="14.25">
      <c r="B488" s="50"/>
      <c r="C488" s="50"/>
    </row>
    <row r="489" spans="2:3" s="48" customFormat="1" ht="14.25">
      <c r="B489" s="50"/>
      <c r="C489" s="50"/>
    </row>
    <row r="490" spans="2:3" s="48" customFormat="1" ht="14.25">
      <c r="B490" s="50"/>
      <c r="C490" s="50"/>
    </row>
    <row r="491" spans="2:3" s="48" customFormat="1" ht="14.25">
      <c r="B491" s="50"/>
      <c r="C491" s="50"/>
    </row>
    <row r="492" spans="2:3" s="48" customFormat="1" ht="14.25">
      <c r="B492" s="50"/>
      <c r="C492" s="50"/>
    </row>
    <row r="493" spans="2:3" s="48" customFormat="1" ht="14.25">
      <c r="B493" s="50"/>
      <c r="C493" s="50"/>
    </row>
    <row r="494" spans="2:3" s="48" customFormat="1" ht="14.25">
      <c r="B494" s="50"/>
      <c r="C494" s="50"/>
    </row>
    <row r="495" spans="2:3" s="48" customFormat="1" ht="14.25">
      <c r="B495" s="50"/>
      <c r="C495" s="50"/>
    </row>
    <row r="496" spans="2:3" s="48" customFormat="1" ht="14.25">
      <c r="B496" s="50"/>
      <c r="C496" s="50"/>
    </row>
    <row r="497" spans="2:3" s="48" customFormat="1" ht="14.25">
      <c r="B497" s="50"/>
      <c r="C497" s="50"/>
    </row>
    <row r="498" spans="2:3" s="48" customFormat="1" ht="14.25">
      <c r="B498" s="50"/>
      <c r="C498" s="50"/>
    </row>
    <row r="499" spans="2:3" s="48" customFormat="1" ht="14.25">
      <c r="B499" s="50"/>
      <c r="C499" s="50"/>
    </row>
    <row r="500" spans="2:3" s="48" customFormat="1" ht="14.25">
      <c r="B500" s="50"/>
      <c r="C500" s="50"/>
    </row>
    <row r="501" spans="2:3" s="48" customFormat="1" ht="14.25">
      <c r="B501" s="50"/>
      <c r="C501" s="50"/>
    </row>
    <row r="502" spans="2:3" s="48" customFormat="1" ht="14.25">
      <c r="B502" s="50"/>
      <c r="C502" s="50"/>
    </row>
    <row r="503" spans="2:3" s="48" customFormat="1" ht="14.25">
      <c r="B503" s="50"/>
      <c r="C503" s="50"/>
    </row>
    <row r="504" spans="2:3" s="48" customFormat="1" ht="14.25">
      <c r="B504" s="50"/>
      <c r="C504" s="50"/>
    </row>
    <row r="505" spans="2:3" s="48" customFormat="1" ht="14.25">
      <c r="B505" s="50"/>
      <c r="C505" s="50"/>
    </row>
    <row r="506" spans="2:3" s="48" customFormat="1" ht="14.25">
      <c r="B506" s="50"/>
      <c r="C506" s="50"/>
    </row>
    <row r="507" spans="2:3" s="48" customFormat="1" ht="14.25">
      <c r="B507" s="50"/>
      <c r="C507" s="50"/>
    </row>
    <row r="508" spans="2:3" s="48" customFormat="1" ht="14.25">
      <c r="B508" s="50"/>
      <c r="C508" s="50"/>
    </row>
    <row r="509" spans="2:3" s="48" customFormat="1" ht="14.25">
      <c r="B509" s="50"/>
      <c r="C509" s="50"/>
    </row>
    <row r="510" spans="2:3" s="48" customFormat="1" ht="14.25">
      <c r="B510" s="50"/>
      <c r="C510" s="50"/>
    </row>
    <row r="511" spans="2:3" s="48" customFormat="1" ht="14.25">
      <c r="B511" s="50"/>
      <c r="C511" s="50"/>
    </row>
    <row r="512" spans="2:3" s="48" customFormat="1" ht="14.25">
      <c r="B512" s="50"/>
      <c r="C512" s="50"/>
    </row>
    <row r="513" spans="2:3" s="48" customFormat="1" ht="14.25">
      <c r="B513" s="50"/>
      <c r="C513" s="50"/>
    </row>
    <row r="514" spans="2:3" s="48" customFormat="1" ht="14.25">
      <c r="B514" s="50"/>
      <c r="C514" s="50"/>
    </row>
    <row r="515" spans="2:3" s="48" customFormat="1" ht="14.25">
      <c r="B515" s="50"/>
      <c r="C515" s="50"/>
    </row>
    <row r="516" spans="2:3" s="48" customFormat="1" ht="14.25">
      <c r="B516" s="50"/>
      <c r="C516" s="50"/>
    </row>
    <row r="517" spans="2:3" s="48" customFormat="1" ht="14.25">
      <c r="B517" s="50"/>
      <c r="C517" s="50"/>
    </row>
    <row r="518" spans="2:3" s="48" customFormat="1" ht="14.25">
      <c r="B518" s="50"/>
      <c r="C518" s="50"/>
    </row>
    <row r="519" spans="2:3" s="48" customFormat="1" ht="14.25">
      <c r="B519" s="50"/>
      <c r="C519" s="50"/>
    </row>
    <row r="520" spans="2:3" s="48" customFormat="1" ht="14.25">
      <c r="B520" s="50"/>
      <c r="C520" s="50"/>
    </row>
    <row r="521" spans="2:3" s="48" customFormat="1" ht="14.25">
      <c r="B521" s="50"/>
      <c r="C521" s="50"/>
    </row>
    <row r="522" spans="2:3" s="48" customFormat="1" ht="14.25">
      <c r="B522" s="50"/>
      <c r="C522" s="50"/>
    </row>
    <row r="523" spans="2:3" s="48" customFormat="1" ht="14.25">
      <c r="B523" s="50"/>
      <c r="C523" s="50"/>
    </row>
    <row r="524" spans="2:3" s="48" customFormat="1" ht="14.25">
      <c r="B524" s="50"/>
      <c r="C524" s="50"/>
    </row>
    <row r="525" spans="2:3" s="48" customFormat="1" ht="14.25">
      <c r="B525" s="50"/>
      <c r="C525" s="50"/>
    </row>
    <row r="526" spans="2:3" s="48" customFormat="1" ht="14.25">
      <c r="B526" s="50"/>
      <c r="C526" s="50"/>
    </row>
    <row r="527" spans="2:3" s="48" customFormat="1" ht="14.25">
      <c r="B527" s="50"/>
      <c r="C527" s="50"/>
    </row>
    <row r="528" spans="2:3" s="48" customFormat="1" ht="14.25">
      <c r="B528" s="50"/>
      <c r="C528" s="50"/>
    </row>
    <row r="529" spans="2:3" s="48" customFormat="1" ht="14.25">
      <c r="B529" s="50"/>
      <c r="C529" s="50"/>
    </row>
    <row r="530" spans="2:3" s="48" customFormat="1" ht="14.25">
      <c r="B530" s="50"/>
      <c r="C530" s="50"/>
    </row>
    <row r="531" spans="2:3" s="48" customFormat="1" ht="14.25">
      <c r="B531" s="50"/>
      <c r="C531" s="50"/>
    </row>
    <row r="532" spans="2:3" s="48" customFormat="1" ht="14.25">
      <c r="B532" s="50"/>
      <c r="C532" s="50"/>
    </row>
    <row r="533" spans="2:3" s="48" customFormat="1" ht="14.25">
      <c r="B533" s="50"/>
      <c r="C533" s="50"/>
    </row>
    <row r="534" spans="2:3" s="48" customFormat="1" ht="14.25">
      <c r="B534" s="50"/>
      <c r="C534" s="50"/>
    </row>
    <row r="535" spans="2:3" s="48" customFormat="1" ht="14.25">
      <c r="B535" s="50"/>
      <c r="C535" s="50"/>
    </row>
    <row r="536" spans="2:3" s="48" customFormat="1" ht="14.25">
      <c r="B536" s="50"/>
      <c r="C536" s="50"/>
    </row>
    <row r="537" spans="2:3" s="48" customFormat="1" ht="14.25">
      <c r="B537" s="50"/>
      <c r="C537" s="50"/>
    </row>
    <row r="538" spans="2:3" s="48" customFormat="1" ht="14.25">
      <c r="B538" s="50"/>
      <c r="C538" s="50"/>
    </row>
    <row r="539" spans="2:3" s="48" customFormat="1" ht="14.25">
      <c r="B539" s="50"/>
      <c r="C539" s="50"/>
    </row>
    <row r="540" spans="2:3" s="48" customFormat="1" ht="14.25">
      <c r="B540" s="50"/>
      <c r="C540" s="50"/>
    </row>
    <row r="541" spans="2:3" s="48" customFormat="1" ht="14.25">
      <c r="B541" s="50"/>
      <c r="C541" s="50"/>
    </row>
    <row r="542" spans="2:3" s="48" customFormat="1" ht="14.25">
      <c r="B542" s="50"/>
      <c r="C542" s="50"/>
    </row>
    <row r="543" spans="2:3" s="48" customFormat="1" ht="14.25">
      <c r="B543" s="50"/>
      <c r="C543" s="50"/>
    </row>
    <row r="544" spans="2:3" s="48" customFormat="1" ht="14.25">
      <c r="B544" s="50"/>
      <c r="C544" s="50"/>
    </row>
    <row r="545" spans="2:3" s="48" customFormat="1" ht="14.25">
      <c r="B545" s="50"/>
      <c r="C545" s="50"/>
    </row>
    <row r="546" spans="2:3" s="48" customFormat="1" ht="14.25">
      <c r="B546" s="50"/>
      <c r="C546" s="50"/>
    </row>
    <row r="547" spans="2:3" s="48" customFormat="1" ht="14.25">
      <c r="B547" s="50"/>
      <c r="C547" s="50"/>
    </row>
    <row r="548" spans="2:3" s="48" customFormat="1" ht="14.25">
      <c r="B548" s="50"/>
      <c r="C548" s="50"/>
    </row>
    <row r="549" spans="2:3" s="48" customFormat="1" ht="14.25">
      <c r="B549" s="50"/>
      <c r="C549" s="50"/>
    </row>
    <row r="550" spans="2:3" s="48" customFormat="1" ht="14.25">
      <c r="B550" s="50"/>
      <c r="C550" s="50"/>
    </row>
    <row r="551" spans="2:3" s="48" customFormat="1" ht="14.25">
      <c r="B551" s="50"/>
      <c r="C551" s="50"/>
    </row>
    <row r="552" spans="2:3" s="48" customFormat="1" ht="14.25">
      <c r="B552" s="50"/>
      <c r="C552" s="50"/>
    </row>
    <row r="553" spans="2:3" s="48" customFormat="1" ht="14.25">
      <c r="B553" s="50"/>
      <c r="C553" s="50"/>
    </row>
    <row r="554" spans="2:3" s="48" customFormat="1" ht="14.25">
      <c r="B554" s="50"/>
      <c r="C554" s="50"/>
    </row>
    <row r="555" spans="2:3" s="48" customFormat="1" ht="14.25">
      <c r="B555" s="50"/>
      <c r="C555" s="50"/>
    </row>
    <row r="556" spans="2:3" s="48" customFormat="1" ht="14.25">
      <c r="B556" s="50"/>
      <c r="C556" s="50"/>
    </row>
    <row r="557" spans="2:3" s="48" customFormat="1" ht="14.25">
      <c r="B557" s="50"/>
      <c r="C557" s="50"/>
    </row>
    <row r="558" spans="2:3" s="48" customFormat="1" ht="14.25">
      <c r="B558" s="50"/>
      <c r="C558" s="50"/>
    </row>
    <row r="559" spans="2:3" s="48" customFormat="1" ht="14.25">
      <c r="B559" s="50"/>
      <c r="C559" s="50"/>
    </row>
    <row r="560" spans="2:3" s="48" customFormat="1" ht="14.25">
      <c r="B560" s="50"/>
      <c r="C560" s="50"/>
    </row>
    <row r="561" spans="2:3" s="48" customFormat="1" ht="14.25">
      <c r="B561" s="50"/>
      <c r="C561" s="50"/>
    </row>
    <row r="562" spans="2:3" s="48" customFormat="1" ht="14.25">
      <c r="B562" s="50"/>
      <c r="C562" s="50"/>
    </row>
    <row r="563" spans="2:3" s="48" customFormat="1" ht="14.25">
      <c r="B563" s="50"/>
      <c r="C563" s="50"/>
    </row>
    <row r="564" spans="2:3" s="48" customFormat="1" ht="14.25">
      <c r="B564" s="50"/>
      <c r="C564" s="50"/>
    </row>
    <row r="565" spans="2:3" s="48" customFormat="1" ht="14.25">
      <c r="B565" s="50"/>
      <c r="C565" s="50"/>
    </row>
    <row r="566" spans="2:3" s="48" customFormat="1" ht="14.25">
      <c r="B566" s="50"/>
      <c r="C566" s="50"/>
    </row>
    <row r="567" spans="2:3" s="48" customFormat="1" ht="14.25">
      <c r="B567" s="50"/>
      <c r="C567" s="50"/>
    </row>
    <row r="568" spans="2:3" s="48" customFormat="1" ht="14.25">
      <c r="B568" s="50"/>
      <c r="C568" s="50"/>
    </row>
    <row r="569" spans="2:3" s="48" customFormat="1" ht="14.25">
      <c r="B569" s="50"/>
      <c r="C569" s="50"/>
    </row>
    <row r="570" spans="2:3" s="48" customFormat="1" ht="14.25">
      <c r="B570" s="50"/>
      <c r="C570" s="50"/>
    </row>
    <row r="571" spans="2:3" s="48" customFormat="1" ht="14.25">
      <c r="B571" s="50"/>
      <c r="C571" s="50"/>
    </row>
    <row r="572" spans="2:3" s="48" customFormat="1" ht="14.25">
      <c r="B572" s="50"/>
      <c r="C572" s="50"/>
    </row>
    <row r="573" spans="2:3" s="48" customFormat="1" ht="14.25">
      <c r="B573" s="50"/>
      <c r="C573" s="50"/>
    </row>
    <row r="574" spans="2:3" s="48" customFormat="1" ht="14.25">
      <c r="B574" s="50"/>
      <c r="C574" s="50"/>
    </row>
    <row r="575" spans="2:3" s="48" customFormat="1" ht="14.25">
      <c r="B575" s="50"/>
      <c r="C575" s="50"/>
    </row>
    <row r="576" spans="2:3" s="48" customFormat="1" ht="14.25">
      <c r="B576" s="50"/>
      <c r="C576" s="50"/>
    </row>
    <row r="577" spans="2:3" s="48" customFormat="1" ht="14.25">
      <c r="B577" s="50"/>
      <c r="C577" s="50"/>
    </row>
    <row r="578" spans="2:3" s="48" customFormat="1" ht="14.25">
      <c r="B578" s="50"/>
      <c r="C578" s="50"/>
    </row>
    <row r="579" spans="2:3" s="48" customFormat="1" ht="14.25">
      <c r="B579" s="50"/>
      <c r="C579" s="50"/>
    </row>
    <row r="580" spans="2:3" s="48" customFormat="1" ht="14.25">
      <c r="B580" s="50"/>
      <c r="C580" s="50"/>
    </row>
    <row r="581" spans="2:3" s="48" customFormat="1" ht="14.25">
      <c r="B581" s="50"/>
      <c r="C581" s="50"/>
    </row>
    <row r="582" spans="2:3" s="48" customFormat="1" ht="14.25">
      <c r="B582" s="50"/>
      <c r="C582" s="50"/>
    </row>
    <row r="583" spans="2:3" s="48" customFormat="1" ht="14.25">
      <c r="B583" s="50"/>
      <c r="C583" s="50"/>
    </row>
    <row r="584" spans="2:3" s="48" customFormat="1" ht="14.25">
      <c r="B584" s="50"/>
      <c r="C584" s="50"/>
    </row>
    <row r="585" spans="2:3" s="48" customFormat="1" ht="14.25">
      <c r="B585" s="50"/>
      <c r="C585" s="50"/>
    </row>
    <row r="586" spans="2:3" s="48" customFormat="1" ht="14.25">
      <c r="B586" s="50"/>
      <c r="C586" s="50"/>
    </row>
    <row r="587" spans="2:3" s="48" customFormat="1" ht="14.25">
      <c r="B587" s="50"/>
      <c r="C587" s="50"/>
    </row>
    <row r="588" spans="2:3" s="48" customFormat="1" ht="14.25">
      <c r="B588" s="50"/>
      <c r="C588" s="50"/>
    </row>
    <row r="589" spans="2:3" s="48" customFormat="1" ht="14.25">
      <c r="B589" s="50"/>
      <c r="C589" s="50"/>
    </row>
    <row r="590" spans="2:3" s="48" customFormat="1" ht="14.25">
      <c r="B590" s="50"/>
      <c r="C590" s="50"/>
    </row>
    <row r="591" spans="2:3" s="48" customFormat="1" ht="14.25">
      <c r="B591" s="50"/>
      <c r="C591" s="50"/>
    </row>
    <row r="592" spans="2:3" s="48" customFormat="1" ht="14.25">
      <c r="B592" s="50"/>
      <c r="C592" s="50"/>
    </row>
    <row r="593" spans="2:3" s="48" customFormat="1" ht="14.25">
      <c r="B593" s="50"/>
      <c r="C593" s="50"/>
    </row>
    <row r="594" spans="2:3" s="48" customFormat="1" ht="14.25">
      <c r="B594" s="50"/>
      <c r="C594" s="50"/>
    </row>
    <row r="595" spans="2:3" s="48" customFormat="1" ht="14.25">
      <c r="B595" s="50"/>
      <c r="C595" s="50"/>
    </row>
    <row r="596" spans="2:3" s="48" customFormat="1" ht="14.25">
      <c r="B596" s="50"/>
      <c r="C596" s="50"/>
    </row>
    <row r="597" spans="2:3" s="48" customFormat="1" ht="14.25">
      <c r="B597" s="50"/>
      <c r="C597" s="50"/>
    </row>
    <row r="598" spans="2:3" s="48" customFormat="1" ht="14.25">
      <c r="B598" s="50"/>
      <c r="C598" s="50"/>
    </row>
    <row r="599" spans="2:3" s="48" customFormat="1" ht="14.25">
      <c r="B599" s="50"/>
      <c r="C599" s="50"/>
    </row>
    <row r="600" spans="2:3" s="48" customFormat="1" ht="14.25">
      <c r="B600" s="50"/>
      <c r="C600" s="50"/>
    </row>
    <row r="601" spans="2:3" s="48" customFormat="1" ht="14.25">
      <c r="B601" s="50"/>
      <c r="C601" s="50"/>
    </row>
    <row r="602" spans="2:3" s="48" customFormat="1" ht="14.25">
      <c r="B602" s="50"/>
      <c r="C602" s="50"/>
    </row>
    <row r="603" spans="2:3" s="48" customFormat="1" ht="14.25">
      <c r="B603" s="50"/>
      <c r="C603" s="50"/>
    </row>
    <row r="604" spans="2:3" s="48" customFormat="1" ht="14.25">
      <c r="B604" s="50"/>
      <c r="C604" s="50"/>
    </row>
    <row r="605" spans="2:3" s="48" customFormat="1" ht="14.25">
      <c r="B605" s="50"/>
      <c r="C605" s="50"/>
    </row>
    <row r="606" spans="2:3" s="48" customFormat="1" ht="14.25">
      <c r="B606" s="50"/>
      <c r="C606" s="50"/>
    </row>
    <row r="607" spans="2:3" s="48" customFormat="1" ht="14.25">
      <c r="B607" s="50"/>
      <c r="C607" s="50"/>
    </row>
    <row r="608" spans="2:3" s="48" customFormat="1" ht="14.25">
      <c r="B608" s="50"/>
      <c r="C608" s="50"/>
    </row>
    <row r="609" spans="2:3" s="48" customFormat="1" ht="14.25">
      <c r="B609" s="50"/>
      <c r="C609" s="50"/>
    </row>
    <row r="610" spans="2:3" s="48" customFormat="1" ht="14.25">
      <c r="B610" s="50"/>
      <c r="C610" s="50"/>
    </row>
    <row r="611" spans="2:3" s="48" customFormat="1" ht="14.25">
      <c r="B611" s="50"/>
      <c r="C611" s="50"/>
    </row>
    <row r="612" spans="2:3" s="48" customFormat="1" ht="14.25">
      <c r="B612" s="50"/>
      <c r="C612" s="50"/>
    </row>
    <row r="613" spans="2:3" s="48" customFormat="1" ht="14.25">
      <c r="B613" s="50"/>
      <c r="C613" s="50"/>
    </row>
    <row r="614" spans="2:3" s="48" customFormat="1" ht="14.25">
      <c r="B614" s="50"/>
      <c r="C614" s="50"/>
    </row>
    <row r="615" spans="2:3" s="48" customFormat="1" ht="14.25">
      <c r="B615" s="50"/>
      <c r="C615" s="50"/>
    </row>
    <row r="616" spans="2:3" s="48" customFormat="1" ht="14.25">
      <c r="B616" s="50"/>
      <c r="C616" s="50"/>
    </row>
    <row r="617" spans="2:3" s="48" customFormat="1" ht="14.25">
      <c r="B617" s="50"/>
      <c r="C617" s="50"/>
    </row>
    <row r="618" spans="2:3" s="48" customFormat="1" ht="14.25">
      <c r="B618" s="50"/>
      <c r="C618" s="50"/>
    </row>
    <row r="619" spans="2:3" s="48" customFormat="1" ht="14.25">
      <c r="B619" s="50"/>
      <c r="C619" s="50"/>
    </row>
    <row r="620" spans="2:3" s="48" customFormat="1" ht="14.25">
      <c r="B620" s="50"/>
      <c r="C620" s="50"/>
    </row>
    <row r="621" spans="2:3" s="48" customFormat="1" ht="14.25">
      <c r="B621" s="50"/>
      <c r="C621" s="50"/>
    </row>
    <row r="622" spans="2:3" s="48" customFormat="1" ht="14.25">
      <c r="B622" s="50"/>
      <c r="C622" s="50"/>
    </row>
    <row r="623" spans="2:3" s="48" customFormat="1" ht="14.25">
      <c r="B623" s="50"/>
      <c r="C623" s="50"/>
    </row>
    <row r="624" spans="2:3" s="48" customFormat="1" ht="14.25">
      <c r="B624" s="50"/>
      <c r="C624" s="50"/>
    </row>
    <row r="625" spans="2:3" s="48" customFormat="1" ht="14.25">
      <c r="B625" s="50"/>
      <c r="C625" s="50"/>
    </row>
    <row r="626" spans="2:3" s="48" customFormat="1" ht="14.25">
      <c r="B626" s="50"/>
      <c r="C626" s="50"/>
    </row>
    <row r="627" spans="2:3" s="48" customFormat="1" ht="14.25">
      <c r="B627" s="50"/>
      <c r="C627" s="50"/>
    </row>
    <row r="628" spans="2:3" s="48" customFormat="1" ht="14.25">
      <c r="B628" s="50"/>
      <c r="C628" s="50"/>
    </row>
    <row r="629" spans="2:3" s="48" customFormat="1" ht="14.25">
      <c r="B629" s="50"/>
      <c r="C629" s="50"/>
    </row>
    <row r="630" spans="2:3" s="48" customFormat="1" ht="14.25">
      <c r="B630" s="50"/>
      <c r="C630" s="50"/>
    </row>
    <row r="631" spans="2:3" s="48" customFormat="1" ht="14.25">
      <c r="B631" s="50"/>
      <c r="C631" s="50"/>
    </row>
    <row r="632" spans="2:3" s="48" customFormat="1" ht="14.25">
      <c r="B632" s="50"/>
      <c r="C632" s="50"/>
    </row>
    <row r="633" spans="2:3" s="48" customFormat="1" ht="14.25">
      <c r="B633" s="50"/>
      <c r="C633" s="50"/>
    </row>
    <row r="634" spans="2:3" s="48" customFormat="1" ht="14.25">
      <c r="B634" s="50"/>
      <c r="C634" s="50"/>
    </row>
    <row r="635" spans="2:3" s="48" customFormat="1" ht="14.25">
      <c r="B635" s="50"/>
      <c r="C635" s="50"/>
    </row>
    <row r="636" spans="2:3" s="48" customFormat="1" ht="14.25">
      <c r="B636" s="50"/>
      <c r="C636" s="50"/>
    </row>
    <row r="637" spans="2:3" s="48" customFormat="1" ht="14.25">
      <c r="B637" s="50"/>
      <c r="C637" s="50"/>
    </row>
    <row r="638" spans="2:3" s="48" customFormat="1" ht="14.25">
      <c r="B638" s="50"/>
      <c r="C638" s="50"/>
    </row>
    <row r="639" spans="2:3" s="48" customFormat="1" ht="14.25">
      <c r="B639" s="50"/>
      <c r="C639" s="50"/>
    </row>
    <row r="640" spans="2:3" s="48" customFormat="1" ht="14.25">
      <c r="B640" s="50"/>
      <c r="C640" s="50"/>
    </row>
    <row r="641" spans="2:3" s="48" customFormat="1" ht="14.25">
      <c r="B641" s="50"/>
      <c r="C641" s="50"/>
    </row>
    <row r="642" spans="2:3" s="48" customFormat="1" ht="14.25">
      <c r="B642" s="50"/>
      <c r="C642" s="50"/>
    </row>
    <row r="643" spans="2:3" s="48" customFormat="1" ht="14.25">
      <c r="B643" s="50"/>
      <c r="C643" s="50"/>
    </row>
    <row r="644" spans="2:3" s="48" customFormat="1" ht="14.25">
      <c r="B644" s="50"/>
      <c r="C644" s="50"/>
    </row>
    <row r="645" spans="2:3" s="48" customFormat="1" ht="14.25">
      <c r="B645" s="50"/>
      <c r="C645" s="50"/>
    </row>
    <row r="646" spans="2:3" s="48" customFormat="1" ht="14.25">
      <c r="B646" s="50"/>
      <c r="C646" s="50"/>
    </row>
    <row r="647" spans="2:3" s="48" customFormat="1" ht="14.25">
      <c r="B647" s="50"/>
      <c r="C647" s="50"/>
    </row>
    <row r="648" spans="2:3" s="48" customFormat="1" ht="14.25">
      <c r="B648" s="50"/>
      <c r="C648" s="50"/>
    </row>
    <row r="649" spans="2:3" s="48" customFormat="1" ht="14.25">
      <c r="B649" s="50"/>
      <c r="C649" s="50"/>
    </row>
    <row r="650" spans="2:3" s="48" customFormat="1" ht="14.25">
      <c r="B650" s="50"/>
      <c r="C650" s="50"/>
    </row>
    <row r="651" spans="2:3" s="48" customFormat="1" ht="14.25">
      <c r="B651" s="50"/>
      <c r="C651" s="50"/>
    </row>
    <row r="652" spans="2:3" s="48" customFormat="1" ht="14.25">
      <c r="B652" s="50"/>
      <c r="C652" s="50"/>
    </row>
    <row r="653" spans="2:3" s="48" customFormat="1" ht="14.25">
      <c r="B653" s="50"/>
      <c r="C653" s="50"/>
    </row>
    <row r="654" spans="2:3" s="48" customFormat="1" ht="14.25">
      <c r="B654" s="50"/>
      <c r="C654" s="50"/>
    </row>
    <row r="655" spans="2:3" s="48" customFormat="1" ht="14.25">
      <c r="B655" s="50"/>
      <c r="C655" s="50"/>
    </row>
    <row r="656" spans="2:3" s="48" customFormat="1" ht="14.25">
      <c r="B656" s="50"/>
      <c r="C656" s="50"/>
    </row>
    <row r="657" spans="2:3" s="48" customFormat="1" ht="14.25">
      <c r="B657" s="50"/>
      <c r="C657" s="50"/>
    </row>
    <row r="658" spans="2:3" s="48" customFormat="1" ht="14.25">
      <c r="B658" s="50"/>
      <c r="C658" s="50"/>
    </row>
    <row r="659" spans="2:3" s="48" customFormat="1" ht="14.25">
      <c r="B659" s="50"/>
      <c r="C659" s="50"/>
    </row>
    <row r="660" spans="2:3" s="48" customFormat="1" ht="14.25">
      <c r="B660" s="50"/>
      <c r="C660" s="50"/>
    </row>
    <row r="661" spans="2:3" s="48" customFormat="1" ht="14.25">
      <c r="B661" s="50"/>
      <c r="C661" s="50"/>
    </row>
    <row r="662" spans="2:3" s="48" customFormat="1" ht="14.25">
      <c r="B662" s="50"/>
      <c r="C662" s="50"/>
    </row>
    <row r="663" spans="2:3" s="48" customFormat="1" ht="14.25">
      <c r="B663" s="50"/>
      <c r="C663" s="50"/>
    </row>
    <row r="664" spans="2:3" s="48" customFormat="1" ht="14.25">
      <c r="B664" s="50"/>
      <c r="C664" s="50"/>
    </row>
    <row r="665" spans="2:3" s="48" customFormat="1" ht="14.25">
      <c r="B665" s="50"/>
      <c r="C665" s="50"/>
    </row>
    <row r="666" spans="2:3" s="48" customFormat="1" ht="14.25">
      <c r="B666" s="50"/>
      <c r="C666" s="50"/>
    </row>
  </sheetData>
  <sheetProtection/>
  <mergeCells count="4">
    <mergeCell ref="A2:C2"/>
    <mergeCell ref="A4:A5"/>
    <mergeCell ref="B4:B5"/>
    <mergeCell ref="C4:C5"/>
  </mergeCells>
  <printOptions horizontalCentered="1"/>
  <pageMargins left="0.75" right="0.75" top="0.35" bottom="0.47" header="0.16" footer="0.28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workbookViewId="0" topLeftCell="A1">
      <selection activeCell="A2" sqref="A2:Q2"/>
    </sheetView>
  </sheetViews>
  <sheetFormatPr defaultColWidth="9.00390625" defaultRowHeight="14.25"/>
  <cols>
    <col min="1" max="1" width="35.50390625" style="48" customWidth="1"/>
    <col min="2" max="17" width="7.375" style="48" customWidth="1"/>
    <col min="18" max="16384" width="9.00390625" style="48" customWidth="1"/>
  </cols>
  <sheetData>
    <row r="1" s="48" customFormat="1" ht="14.25">
      <c r="A1" s="51" t="s">
        <v>506</v>
      </c>
    </row>
    <row r="2" spans="1:17" s="48" customFormat="1" ht="21" customHeight="1">
      <c r="A2" s="53" t="s">
        <v>839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72"/>
      <c r="O2" s="172"/>
      <c r="P2" s="172"/>
      <c r="Q2" s="172"/>
    </row>
    <row r="3" spans="1:17" s="48" customFormat="1" ht="20.25" customHeight="1">
      <c r="A3" s="51"/>
      <c r="C3" s="169"/>
      <c r="D3" s="169"/>
      <c r="E3" s="169"/>
      <c r="F3" s="169"/>
      <c r="G3" s="169"/>
      <c r="H3" s="169"/>
      <c r="Q3" s="173" t="s">
        <v>840</v>
      </c>
    </row>
    <row r="4" spans="1:17" s="49" customFormat="1" ht="69.75" customHeight="1">
      <c r="A4" s="57" t="s">
        <v>297</v>
      </c>
      <c r="B4" s="57" t="s">
        <v>841</v>
      </c>
      <c r="C4" s="58" t="s">
        <v>842</v>
      </c>
      <c r="D4" s="58" t="s">
        <v>843</v>
      </c>
      <c r="E4" s="58" t="s">
        <v>844</v>
      </c>
      <c r="F4" s="58" t="s">
        <v>845</v>
      </c>
      <c r="G4" s="58" t="s">
        <v>846</v>
      </c>
      <c r="H4" s="58" t="s">
        <v>847</v>
      </c>
      <c r="I4" s="58" t="s">
        <v>848</v>
      </c>
      <c r="J4" s="58" t="s">
        <v>849</v>
      </c>
      <c r="K4" s="58" t="s">
        <v>850</v>
      </c>
      <c r="L4" s="58" t="s">
        <v>851</v>
      </c>
      <c r="M4" s="58" t="s">
        <v>852</v>
      </c>
      <c r="N4" s="58" t="s">
        <v>395</v>
      </c>
      <c r="O4" s="58" t="s">
        <v>853</v>
      </c>
      <c r="P4" s="58" t="s">
        <v>854</v>
      </c>
      <c r="Q4" s="58" t="s">
        <v>855</v>
      </c>
    </row>
    <row r="5" spans="1:17" s="48" customFormat="1" ht="19.5" customHeight="1">
      <c r="A5" s="61" t="s">
        <v>594</v>
      </c>
      <c r="B5" s="61">
        <f aca="true" t="shared" si="0" ref="B5:B30">SUM(C5:Q5)</f>
        <v>9831</v>
      </c>
      <c r="C5" s="61">
        <v>6936</v>
      </c>
      <c r="D5" s="61">
        <v>1132</v>
      </c>
      <c r="E5" s="61"/>
      <c r="F5" s="61"/>
      <c r="G5" s="61"/>
      <c r="H5" s="61"/>
      <c r="I5" s="61"/>
      <c r="J5" s="61"/>
      <c r="K5" s="61">
        <v>1763</v>
      </c>
      <c r="L5" s="61"/>
      <c r="M5" s="61"/>
      <c r="N5" s="61"/>
      <c r="O5" s="61"/>
      <c r="P5" s="61"/>
      <c r="Q5" s="61"/>
    </row>
    <row r="6" spans="1:17" s="48" customFormat="1" ht="19.5" customHeight="1">
      <c r="A6" s="61" t="s">
        <v>658</v>
      </c>
      <c r="B6" s="61">
        <f t="shared" si="0"/>
        <v>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s="48" customFormat="1" ht="19.5" customHeight="1">
      <c r="A7" s="61" t="s">
        <v>661</v>
      </c>
      <c r="B7" s="61">
        <f t="shared" si="0"/>
        <v>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s="48" customFormat="1" ht="19.5" customHeight="1">
      <c r="A8" s="61" t="s">
        <v>664</v>
      </c>
      <c r="B8" s="61">
        <f t="shared" si="0"/>
        <v>3389</v>
      </c>
      <c r="C8" s="61">
        <v>2330</v>
      </c>
      <c r="D8" s="61">
        <v>814</v>
      </c>
      <c r="E8" s="61"/>
      <c r="F8" s="61"/>
      <c r="G8" s="61"/>
      <c r="H8" s="61"/>
      <c r="I8" s="61"/>
      <c r="J8" s="61"/>
      <c r="K8" s="61">
        <v>242</v>
      </c>
      <c r="L8" s="61"/>
      <c r="M8" s="61"/>
      <c r="N8" s="61"/>
      <c r="O8" s="61"/>
      <c r="P8" s="61"/>
      <c r="Q8" s="61">
        <v>3</v>
      </c>
    </row>
    <row r="9" spans="1:17" s="48" customFormat="1" ht="19.5" customHeight="1">
      <c r="A9" s="61" t="s">
        <v>676</v>
      </c>
      <c r="B9" s="61">
        <f t="shared" si="0"/>
        <v>15001</v>
      </c>
      <c r="C9" s="61">
        <v>228</v>
      </c>
      <c r="D9" s="61">
        <v>60</v>
      </c>
      <c r="E9" s="61"/>
      <c r="F9" s="61"/>
      <c r="G9" s="61">
        <v>13881</v>
      </c>
      <c r="H9" s="61"/>
      <c r="I9" s="61"/>
      <c r="J9" s="61"/>
      <c r="K9" s="61">
        <v>495</v>
      </c>
      <c r="L9" s="61"/>
      <c r="M9" s="61"/>
      <c r="N9" s="61"/>
      <c r="O9" s="61"/>
      <c r="P9" s="61"/>
      <c r="Q9" s="61">
        <v>337</v>
      </c>
    </row>
    <row r="10" spans="1:17" s="48" customFormat="1" ht="19.5" customHeight="1">
      <c r="A10" s="61" t="s">
        <v>687</v>
      </c>
      <c r="B10" s="61">
        <f t="shared" si="0"/>
        <v>938</v>
      </c>
      <c r="C10" s="61">
        <v>52</v>
      </c>
      <c r="D10" s="61">
        <v>6</v>
      </c>
      <c r="E10" s="61"/>
      <c r="F10" s="61"/>
      <c r="G10" s="61"/>
      <c r="H10" s="61"/>
      <c r="I10" s="61">
        <v>850</v>
      </c>
      <c r="J10" s="61"/>
      <c r="K10" s="61">
        <v>9</v>
      </c>
      <c r="L10" s="61"/>
      <c r="M10" s="61"/>
      <c r="N10" s="61"/>
      <c r="O10" s="61"/>
      <c r="P10" s="61"/>
      <c r="Q10" s="61">
        <v>21</v>
      </c>
    </row>
    <row r="11" spans="1:17" s="48" customFormat="1" ht="19.5" customHeight="1">
      <c r="A11" s="61" t="s">
        <v>856</v>
      </c>
      <c r="B11" s="61">
        <f t="shared" si="0"/>
        <v>610</v>
      </c>
      <c r="C11" s="61">
        <v>331</v>
      </c>
      <c r="D11" s="61">
        <v>88</v>
      </c>
      <c r="E11" s="61"/>
      <c r="F11" s="61"/>
      <c r="G11" s="61"/>
      <c r="H11" s="61"/>
      <c r="I11" s="61"/>
      <c r="J11" s="61"/>
      <c r="K11" s="61">
        <v>37</v>
      </c>
      <c r="L11" s="61"/>
      <c r="M11" s="61"/>
      <c r="N11" s="61"/>
      <c r="O11" s="61"/>
      <c r="P11" s="61"/>
      <c r="Q11" s="61">
        <v>154</v>
      </c>
    </row>
    <row r="12" spans="1:17" s="48" customFormat="1" ht="19.5" customHeight="1">
      <c r="A12" s="61" t="s">
        <v>705</v>
      </c>
      <c r="B12" s="61">
        <f t="shared" si="0"/>
        <v>19940</v>
      </c>
      <c r="C12" s="61">
        <v>17132</v>
      </c>
      <c r="D12" s="61">
        <v>132</v>
      </c>
      <c r="E12" s="61"/>
      <c r="F12" s="61"/>
      <c r="G12" s="61"/>
      <c r="H12" s="61"/>
      <c r="I12" s="61">
        <v>300</v>
      </c>
      <c r="J12" s="61"/>
      <c r="K12" s="61">
        <v>883</v>
      </c>
      <c r="L12" s="61"/>
      <c r="M12" s="61"/>
      <c r="N12" s="61"/>
      <c r="O12" s="61"/>
      <c r="P12" s="61"/>
      <c r="Q12" s="61">
        <v>1493</v>
      </c>
    </row>
    <row r="13" spans="1:17" s="48" customFormat="1" ht="19.5" customHeight="1">
      <c r="A13" s="61" t="s">
        <v>857</v>
      </c>
      <c r="B13" s="61">
        <f t="shared" si="0"/>
        <v>9791</v>
      </c>
      <c r="C13" s="61">
        <v>366</v>
      </c>
      <c r="D13" s="61">
        <v>45</v>
      </c>
      <c r="E13" s="61"/>
      <c r="F13" s="61"/>
      <c r="G13" s="61">
        <v>8649</v>
      </c>
      <c r="H13" s="61"/>
      <c r="I13" s="61"/>
      <c r="J13" s="61"/>
      <c r="K13" s="61">
        <v>12</v>
      </c>
      <c r="L13" s="61">
        <v>644</v>
      </c>
      <c r="M13" s="61"/>
      <c r="N13" s="61"/>
      <c r="O13" s="61"/>
      <c r="P13" s="61"/>
      <c r="Q13" s="61">
        <v>75</v>
      </c>
    </row>
    <row r="14" spans="1:17" s="48" customFormat="1" ht="19.5" customHeight="1">
      <c r="A14" s="61" t="s">
        <v>742</v>
      </c>
      <c r="B14" s="61">
        <f t="shared" si="0"/>
        <v>1530</v>
      </c>
      <c r="C14" s="61">
        <v>424</v>
      </c>
      <c r="D14" s="61">
        <v>39</v>
      </c>
      <c r="E14" s="61"/>
      <c r="F14" s="61"/>
      <c r="G14" s="61">
        <v>8</v>
      </c>
      <c r="H14" s="61"/>
      <c r="I14" s="61"/>
      <c r="J14" s="61"/>
      <c r="K14" s="61"/>
      <c r="L14" s="61"/>
      <c r="M14" s="61"/>
      <c r="N14" s="61"/>
      <c r="O14" s="61"/>
      <c r="P14" s="61"/>
      <c r="Q14" s="61">
        <v>1059</v>
      </c>
    </row>
    <row r="15" spans="1:17" s="48" customFormat="1" ht="19.5" customHeight="1">
      <c r="A15" s="61" t="s">
        <v>758</v>
      </c>
      <c r="B15" s="61">
        <f t="shared" si="0"/>
        <v>4029</v>
      </c>
      <c r="C15" s="61">
        <v>1659</v>
      </c>
      <c r="D15" s="61">
        <v>58</v>
      </c>
      <c r="E15" s="61"/>
      <c r="F15" s="61"/>
      <c r="G15" s="61"/>
      <c r="H15" s="61"/>
      <c r="I15" s="61">
        <v>2189</v>
      </c>
      <c r="J15" s="61"/>
      <c r="K15" s="61">
        <v>123</v>
      </c>
      <c r="L15" s="61"/>
      <c r="M15" s="61"/>
      <c r="N15" s="61"/>
      <c r="O15" s="61"/>
      <c r="P15" s="61"/>
      <c r="Q15" s="61"/>
    </row>
    <row r="16" spans="1:17" s="48" customFormat="1" ht="19.5" customHeight="1">
      <c r="A16" s="61" t="s">
        <v>765</v>
      </c>
      <c r="B16" s="61">
        <f t="shared" si="0"/>
        <v>9993</v>
      </c>
      <c r="C16" s="61">
        <v>1525</v>
      </c>
      <c r="D16" s="61">
        <v>130</v>
      </c>
      <c r="E16" s="61">
        <v>3830</v>
      </c>
      <c r="F16" s="61"/>
      <c r="G16" s="61">
        <v>1595</v>
      </c>
      <c r="H16" s="61"/>
      <c r="I16" s="61"/>
      <c r="J16" s="61"/>
      <c r="K16" s="61">
        <v>2913</v>
      </c>
      <c r="L16" s="61"/>
      <c r="M16" s="61"/>
      <c r="N16" s="61"/>
      <c r="O16" s="61"/>
      <c r="P16" s="61"/>
      <c r="Q16" s="61"/>
    </row>
    <row r="17" spans="1:17" s="48" customFormat="1" ht="19.5" customHeight="1">
      <c r="A17" s="61" t="s">
        <v>776</v>
      </c>
      <c r="B17" s="61">
        <f t="shared" si="0"/>
        <v>5507</v>
      </c>
      <c r="C17" s="61">
        <v>338</v>
      </c>
      <c r="D17" s="61">
        <v>37</v>
      </c>
      <c r="E17" s="61">
        <v>4637</v>
      </c>
      <c r="F17" s="61"/>
      <c r="G17" s="61">
        <v>403</v>
      </c>
      <c r="H17" s="61"/>
      <c r="I17" s="61"/>
      <c r="J17" s="61"/>
      <c r="K17" s="61">
        <v>92</v>
      </c>
      <c r="L17" s="61"/>
      <c r="M17" s="61"/>
      <c r="N17" s="61"/>
      <c r="O17" s="61"/>
      <c r="P17" s="61"/>
      <c r="Q17" s="61"/>
    </row>
    <row r="18" spans="1:17" s="48" customFormat="1" ht="19.5" customHeight="1">
      <c r="A18" s="170" t="s">
        <v>784</v>
      </c>
      <c r="B18" s="61">
        <f t="shared" si="0"/>
        <v>118</v>
      </c>
      <c r="C18" s="61">
        <v>53</v>
      </c>
      <c r="D18" s="61">
        <v>10</v>
      </c>
      <c r="E18" s="61"/>
      <c r="F18" s="61"/>
      <c r="G18" s="61">
        <v>55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48" customFormat="1" ht="19.5" customHeight="1">
      <c r="A19" s="170" t="s">
        <v>792</v>
      </c>
      <c r="B19" s="61">
        <f t="shared" si="0"/>
        <v>248</v>
      </c>
      <c r="C19" s="61">
        <v>65</v>
      </c>
      <c r="D19" s="61">
        <v>9</v>
      </c>
      <c r="E19" s="61"/>
      <c r="F19" s="61"/>
      <c r="G19" s="61">
        <v>23</v>
      </c>
      <c r="H19" s="61"/>
      <c r="I19" s="61"/>
      <c r="J19" s="61"/>
      <c r="K19" s="61"/>
      <c r="L19" s="61"/>
      <c r="M19" s="61"/>
      <c r="N19" s="61"/>
      <c r="O19" s="61"/>
      <c r="P19" s="61"/>
      <c r="Q19" s="61">
        <v>151</v>
      </c>
    </row>
    <row r="20" spans="1:17" s="48" customFormat="1" ht="19.5" customHeight="1">
      <c r="A20" s="67" t="s">
        <v>796</v>
      </c>
      <c r="B20" s="61">
        <f t="shared" si="0"/>
        <v>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s="48" customFormat="1" ht="19.5" customHeight="1">
      <c r="A21" s="170" t="s">
        <v>800</v>
      </c>
      <c r="B21" s="61">
        <f t="shared" si="0"/>
        <v>0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s="48" customFormat="1" ht="19.5" customHeight="1">
      <c r="A22" s="170" t="s">
        <v>858</v>
      </c>
      <c r="B22" s="61">
        <f t="shared" si="0"/>
        <v>983</v>
      </c>
      <c r="C22" s="61">
        <v>335</v>
      </c>
      <c r="D22" s="61">
        <v>103</v>
      </c>
      <c r="E22" s="61"/>
      <c r="F22" s="61"/>
      <c r="G22" s="61">
        <v>312</v>
      </c>
      <c r="H22" s="61"/>
      <c r="I22" s="61"/>
      <c r="J22" s="61"/>
      <c r="K22" s="61"/>
      <c r="L22" s="61"/>
      <c r="M22" s="61"/>
      <c r="N22" s="61"/>
      <c r="O22" s="61"/>
      <c r="P22" s="61"/>
      <c r="Q22" s="61">
        <v>233</v>
      </c>
    </row>
    <row r="23" spans="1:17" s="48" customFormat="1" ht="19.5" customHeight="1">
      <c r="A23" s="170" t="s">
        <v>815</v>
      </c>
      <c r="B23" s="61">
        <f t="shared" si="0"/>
        <v>2596</v>
      </c>
      <c r="C23" s="61">
        <v>2488</v>
      </c>
      <c r="D23" s="61"/>
      <c r="E23" s="61"/>
      <c r="F23" s="61"/>
      <c r="G23" s="61">
        <v>108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s="48" customFormat="1" ht="19.5" customHeight="1">
      <c r="A24" s="170" t="s">
        <v>819</v>
      </c>
      <c r="B24" s="61">
        <f t="shared" si="0"/>
        <v>75</v>
      </c>
      <c r="C24" s="61">
        <v>36</v>
      </c>
      <c r="D24" s="61">
        <v>7</v>
      </c>
      <c r="E24" s="61"/>
      <c r="F24" s="61"/>
      <c r="G24" s="61">
        <v>32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s="48" customFormat="1" ht="19.5" customHeight="1">
      <c r="A25" s="171" t="s">
        <v>825</v>
      </c>
      <c r="B25" s="61">
        <f t="shared" si="0"/>
        <v>633</v>
      </c>
      <c r="C25" s="61">
        <v>324</v>
      </c>
      <c r="D25" s="61">
        <v>39</v>
      </c>
      <c r="E25" s="61"/>
      <c r="F25" s="61"/>
      <c r="G25" s="61">
        <v>270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s="48" customFormat="1" ht="19.5" customHeight="1">
      <c r="A26" s="67" t="s">
        <v>614</v>
      </c>
      <c r="B26" s="61">
        <f t="shared" si="0"/>
        <v>300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>
        <v>300</v>
      </c>
      <c r="Q26" s="61"/>
    </row>
    <row r="27" spans="1:17" s="48" customFormat="1" ht="19.5" customHeight="1">
      <c r="A27" s="170" t="s">
        <v>615</v>
      </c>
      <c r="B27" s="61">
        <f t="shared" si="0"/>
        <v>1475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>
        <v>1475</v>
      </c>
      <c r="N27" s="61"/>
      <c r="O27" s="61"/>
      <c r="P27" s="61"/>
      <c r="Q27" s="61"/>
    </row>
    <row r="28" spans="1:17" s="48" customFormat="1" ht="19.5" customHeight="1">
      <c r="A28" s="170" t="s">
        <v>835</v>
      </c>
      <c r="B28" s="61">
        <f t="shared" si="0"/>
        <v>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s="48" customFormat="1" ht="19.5" customHeight="1">
      <c r="A29" s="61" t="s">
        <v>836</v>
      </c>
      <c r="B29" s="61">
        <f t="shared" si="0"/>
        <v>4422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>
        <v>2115</v>
      </c>
      <c r="Q29" s="61">
        <v>2307</v>
      </c>
    </row>
    <row r="30" spans="1:17" s="48" customFormat="1" ht="19.5" customHeight="1">
      <c r="A30" s="61" t="s">
        <v>853</v>
      </c>
      <c r="B30" s="61">
        <f t="shared" si="0"/>
        <v>24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>
        <v>24</v>
      </c>
      <c r="P30" s="61"/>
      <c r="Q30" s="61"/>
    </row>
    <row r="31" spans="1:17" s="48" customFormat="1" ht="19.5" customHeight="1">
      <c r="A31" s="69" t="s">
        <v>859</v>
      </c>
      <c r="B31" s="61">
        <f aca="true" t="shared" si="1" ref="B31:Q31">SUM(B5:B30)</f>
        <v>91433</v>
      </c>
      <c r="C31" s="61">
        <f t="shared" si="1"/>
        <v>34622</v>
      </c>
      <c r="D31" s="61">
        <f t="shared" si="1"/>
        <v>2709</v>
      </c>
      <c r="E31" s="61">
        <f t="shared" si="1"/>
        <v>8467</v>
      </c>
      <c r="F31" s="61">
        <f t="shared" si="1"/>
        <v>0</v>
      </c>
      <c r="G31" s="61">
        <f t="shared" si="1"/>
        <v>25336</v>
      </c>
      <c r="H31" s="61">
        <f t="shared" si="1"/>
        <v>0</v>
      </c>
      <c r="I31" s="61">
        <f t="shared" si="1"/>
        <v>3339</v>
      </c>
      <c r="J31" s="61">
        <f t="shared" si="1"/>
        <v>0</v>
      </c>
      <c r="K31" s="61">
        <f t="shared" si="1"/>
        <v>6569</v>
      </c>
      <c r="L31" s="61">
        <f t="shared" si="1"/>
        <v>644</v>
      </c>
      <c r="M31" s="61">
        <f t="shared" si="1"/>
        <v>1475</v>
      </c>
      <c r="N31" s="61">
        <f t="shared" si="1"/>
        <v>0</v>
      </c>
      <c r="O31" s="61">
        <f t="shared" si="1"/>
        <v>24</v>
      </c>
      <c r="P31" s="61">
        <f t="shared" si="1"/>
        <v>2415</v>
      </c>
      <c r="Q31" s="61">
        <f t="shared" si="1"/>
        <v>5833</v>
      </c>
    </row>
  </sheetData>
  <sheetProtection/>
  <mergeCells count="1">
    <mergeCell ref="A2:Q2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95"/>
  <sheetViews>
    <sheetView zoomScaleSheetLayoutView="100" workbookViewId="0" topLeftCell="A1">
      <selection activeCell="B12" sqref="B12"/>
    </sheetView>
  </sheetViews>
  <sheetFormatPr defaultColWidth="6.875" defaultRowHeight="14.25"/>
  <cols>
    <col min="1" max="1" width="38.125" style="154" customWidth="1"/>
    <col min="2" max="2" width="26.125" style="155" customWidth="1"/>
    <col min="3" max="3" width="40.25390625" style="154" customWidth="1"/>
    <col min="4" max="16384" width="6.875" style="153" customWidth="1"/>
  </cols>
  <sheetData>
    <row r="1" spans="1:3" s="153" customFormat="1" ht="12.75" customHeight="1">
      <c r="A1" s="156"/>
      <c r="B1" s="155"/>
      <c r="C1" s="154"/>
    </row>
    <row r="2" spans="1:3" s="153" customFormat="1" ht="34.5" customHeight="1">
      <c r="A2" s="157" t="s">
        <v>860</v>
      </c>
      <c r="B2" s="158"/>
      <c r="C2" s="157"/>
    </row>
    <row r="3" spans="1:3" s="153" customFormat="1" ht="21" customHeight="1">
      <c r="A3" s="156"/>
      <c r="B3" s="155"/>
      <c r="C3" s="159" t="s">
        <v>861</v>
      </c>
    </row>
    <row r="4" spans="1:3" s="153" customFormat="1" ht="22.5" customHeight="1">
      <c r="A4" s="60" t="s">
        <v>862</v>
      </c>
      <c r="B4" s="160" t="s">
        <v>563</v>
      </c>
      <c r="C4" s="60" t="s">
        <v>44</v>
      </c>
    </row>
    <row r="5" spans="1:3" s="153" customFormat="1" ht="19.5" customHeight="1">
      <c r="A5" s="161" t="s">
        <v>863</v>
      </c>
      <c r="B5" s="162">
        <v>1</v>
      </c>
      <c r="C5" s="163">
        <v>2</v>
      </c>
    </row>
    <row r="6" spans="1:5" s="153" customFormat="1" ht="19.5" customHeight="1">
      <c r="A6" s="164" t="s">
        <v>483</v>
      </c>
      <c r="B6" s="165">
        <v>479686019</v>
      </c>
      <c r="C6" s="166"/>
      <c r="D6" s="167"/>
      <c r="E6" s="168"/>
    </row>
    <row r="7" spans="1:5" s="153" customFormat="1" ht="19.5" customHeight="1">
      <c r="A7" s="164" t="s">
        <v>864</v>
      </c>
      <c r="B7" s="165">
        <v>387159355</v>
      </c>
      <c r="C7" s="166"/>
      <c r="E7" s="168"/>
    </row>
    <row r="8" spans="1:5" s="153" customFormat="1" ht="19.5" customHeight="1">
      <c r="A8" s="164" t="s">
        <v>865</v>
      </c>
      <c r="B8" s="165">
        <v>144532788</v>
      </c>
      <c r="C8" s="166"/>
      <c r="D8" s="168"/>
      <c r="E8" s="168"/>
    </row>
    <row r="9" spans="1:5" s="153" customFormat="1" ht="19.5" customHeight="1">
      <c r="A9" s="164" t="s">
        <v>866</v>
      </c>
      <c r="B9" s="165">
        <v>14267282</v>
      </c>
      <c r="C9" s="166"/>
      <c r="D9" s="168"/>
      <c r="E9" s="168"/>
    </row>
    <row r="10" spans="1:4" s="153" customFormat="1" ht="19.5" customHeight="1">
      <c r="A10" s="164" t="s">
        <v>867</v>
      </c>
      <c r="B10" s="165">
        <v>4424856</v>
      </c>
      <c r="C10" s="166"/>
      <c r="D10" s="168"/>
    </row>
    <row r="11" spans="1:4" s="153" customFormat="1" ht="19.5" customHeight="1">
      <c r="A11" s="164" t="s">
        <v>868</v>
      </c>
      <c r="B11" s="165">
        <v>20068020</v>
      </c>
      <c r="C11" s="166"/>
      <c r="D11" s="168"/>
    </row>
    <row r="12" spans="1:5" s="153" customFormat="1" ht="19.5" customHeight="1">
      <c r="A12" s="164" t="s">
        <v>869</v>
      </c>
      <c r="B12" s="165">
        <v>1116960</v>
      </c>
      <c r="C12" s="166"/>
      <c r="D12" s="168"/>
      <c r="E12" s="168"/>
    </row>
    <row r="13" spans="1:5" s="153" customFormat="1" ht="19.5" customHeight="1">
      <c r="A13" s="164" t="s">
        <v>870</v>
      </c>
      <c r="B13" s="165">
        <v>1392360</v>
      </c>
      <c r="C13" s="166"/>
      <c r="D13" s="168"/>
      <c r="E13" s="168"/>
    </row>
    <row r="14" spans="1:5" s="153" customFormat="1" ht="19.5" customHeight="1">
      <c r="A14" s="164" t="s">
        <v>871</v>
      </c>
      <c r="B14" s="165">
        <v>55464</v>
      </c>
      <c r="C14" s="166"/>
      <c r="D14" s="168"/>
      <c r="E14" s="168"/>
    </row>
    <row r="15" spans="1:6" s="153" customFormat="1" ht="19.5" customHeight="1">
      <c r="A15" s="164" t="s">
        <v>872</v>
      </c>
      <c r="B15" s="165">
        <v>9859152</v>
      </c>
      <c r="C15" s="166"/>
      <c r="D15" s="168"/>
      <c r="F15" s="168"/>
    </row>
    <row r="16" spans="1:6" s="153" customFormat="1" ht="19.5" customHeight="1">
      <c r="A16" s="164" t="s">
        <v>873</v>
      </c>
      <c r="B16" s="165">
        <v>179640</v>
      </c>
      <c r="C16" s="166"/>
      <c r="F16" s="168"/>
    </row>
    <row r="17" spans="1:7" s="153" customFormat="1" ht="19.5" customHeight="1">
      <c r="A17" s="164" t="s">
        <v>874</v>
      </c>
      <c r="B17" s="165">
        <v>41868432</v>
      </c>
      <c r="C17" s="166"/>
      <c r="D17" s="168"/>
      <c r="G17" s="168"/>
    </row>
    <row r="18" spans="1:4" s="153" customFormat="1" ht="19.5" customHeight="1">
      <c r="A18" s="164" t="s">
        <v>875</v>
      </c>
      <c r="B18" s="165">
        <v>25074660</v>
      </c>
      <c r="C18" s="166"/>
      <c r="D18" s="168"/>
    </row>
    <row r="19" spans="1:4" s="153" customFormat="1" ht="19.5" customHeight="1">
      <c r="A19" s="164" t="s">
        <v>876</v>
      </c>
      <c r="B19" s="165">
        <v>9039657</v>
      </c>
      <c r="C19" s="166"/>
      <c r="D19" s="168"/>
    </row>
    <row r="20" spans="1:3" s="153" customFormat="1" ht="19.5" customHeight="1">
      <c r="A20" s="164" t="s">
        <v>877</v>
      </c>
      <c r="B20" s="165">
        <v>661058</v>
      </c>
      <c r="C20" s="166"/>
    </row>
    <row r="21" spans="1:3" s="153" customFormat="1" ht="19.5" customHeight="1">
      <c r="A21" s="164" t="s">
        <v>878</v>
      </c>
      <c r="B21" s="165">
        <v>601057</v>
      </c>
      <c r="C21" s="166"/>
    </row>
    <row r="22" spans="1:3" s="153" customFormat="1" ht="19.5" customHeight="1">
      <c r="A22" s="164" t="s">
        <v>879</v>
      </c>
      <c r="B22" s="165">
        <v>614081</v>
      </c>
      <c r="C22" s="166"/>
    </row>
    <row r="23" spans="1:3" s="153" customFormat="1" ht="19.5" customHeight="1">
      <c r="A23" s="164" t="s">
        <v>880</v>
      </c>
      <c r="B23" s="165">
        <v>50158207</v>
      </c>
      <c r="C23" s="166"/>
    </row>
    <row r="24" spans="1:3" s="153" customFormat="1" ht="19.5" customHeight="1">
      <c r="A24" s="164" t="s">
        <v>881</v>
      </c>
      <c r="B24" s="165">
        <v>18720</v>
      </c>
      <c r="C24" s="166"/>
    </row>
    <row r="25" spans="1:3" s="153" customFormat="1" ht="19.5" customHeight="1">
      <c r="A25" s="164" t="s">
        <v>882</v>
      </c>
      <c r="B25" s="165">
        <v>12033436</v>
      </c>
      <c r="C25" s="166"/>
    </row>
    <row r="26" spans="1:3" s="153" customFormat="1" ht="19.5" customHeight="1">
      <c r="A26" s="164" t="s">
        <v>883</v>
      </c>
      <c r="B26" s="165">
        <v>604416</v>
      </c>
      <c r="C26" s="166"/>
    </row>
    <row r="27" spans="1:3" s="153" customFormat="1" ht="19.5" customHeight="1">
      <c r="A27" s="164" t="s">
        <v>884</v>
      </c>
      <c r="B27" s="165">
        <v>20063285</v>
      </c>
      <c r="C27" s="166"/>
    </row>
    <row r="28" spans="1:3" s="153" customFormat="1" ht="19.5" customHeight="1">
      <c r="A28" s="164" t="s">
        <v>885</v>
      </c>
      <c r="B28" s="165">
        <v>4867716</v>
      </c>
      <c r="C28" s="166"/>
    </row>
    <row r="29" spans="1:3" s="153" customFormat="1" ht="19.5" customHeight="1">
      <c r="A29" s="164" t="s">
        <v>886</v>
      </c>
      <c r="B29" s="165">
        <v>0</v>
      </c>
      <c r="C29" s="166"/>
    </row>
    <row r="30" spans="1:3" s="153" customFormat="1" ht="19.5" customHeight="1">
      <c r="A30" s="164" t="s">
        <v>887</v>
      </c>
      <c r="B30" s="165">
        <v>37800</v>
      </c>
      <c r="C30" s="166"/>
    </row>
    <row r="31" spans="1:3" s="153" customFormat="1" ht="19.5" customHeight="1">
      <c r="A31" s="164" t="s">
        <v>888</v>
      </c>
      <c r="B31" s="165">
        <v>25079108</v>
      </c>
      <c r="C31" s="166"/>
    </row>
    <row r="32" spans="1:3" s="153" customFormat="1" ht="19.5" customHeight="1">
      <c r="A32" s="164" t="s">
        <v>889</v>
      </c>
      <c r="B32" s="165">
        <v>541200</v>
      </c>
      <c r="C32" s="166"/>
    </row>
    <row r="33" spans="1:3" s="153" customFormat="1" ht="19.5" customHeight="1">
      <c r="A33" s="164" t="s">
        <v>890</v>
      </c>
      <c r="B33" s="165">
        <v>59245685</v>
      </c>
      <c r="C33" s="166"/>
    </row>
    <row r="34" spans="1:3" s="153" customFormat="1" ht="19.5" customHeight="1">
      <c r="A34" s="164" t="s">
        <v>891</v>
      </c>
      <c r="B34" s="165">
        <v>7512086</v>
      </c>
      <c r="C34" s="166"/>
    </row>
    <row r="35" spans="1:3" s="153" customFormat="1" ht="19.5" customHeight="1">
      <c r="A35" s="164" t="s">
        <v>892</v>
      </c>
      <c r="B35" s="165">
        <v>2959158</v>
      </c>
      <c r="C35" s="166"/>
    </row>
    <row r="36" spans="1:3" s="153" customFormat="1" ht="19.5" customHeight="1">
      <c r="A36" s="164" t="s">
        <v>893</v>
      </c>
      <c r="B36" s="165">
        <v>66225</v>
      </c>
      <c r="C36" s="166"/>
    </row>
    <row r="37" spans="1:3" s="153" customFormat="1" ht="19.5" customHeight="1">
      <c r="A37" s="164" t="s">
        <v>894</v>
      </c>
      <c r="B37" s="165">
        <v>397270</v>
      </c>
      <c r="C37" s="166"/>
    </row>
    <row r="38" spans="1:3" s="153" customFormat="1" ht="19.5" customHeight="1">
      <c r="A38" s="164" t="s">
        <v>895</v>
      </c>
      <c r="B38" s="165">
        <v>2426545</v>
      </c>
      <c r="C38" s="166"/>
    </row>
    <row r="39" spans="1:3" s="153" customFormat="1" ht="19.5" customHeight="1">
      <c r="A39" s="164" t="s">
        <v>896</v>
      </c>
      <c r="B39" s="165">
        <v>609888</v>
      </c>
      <c r="C39" s="166"/>
    </row>
    <row r="40" spans="1:3" s="153" customFormat="1" ht="19.5" customHeight="1">
      <c r="A40" s="164" t="s">
        <v>897</v>
      </c>
      <c r="B40" s="165">
        <v>691772</v>
      </c>
      <c r="C40" s="166"/>
    </row>
    <row r="41" spans="1:3" s="153" customFormat="1" ht="19.5" customHeight="1">
      <c r="A41" s="164" t="s">
        <v>898</v>
      </c>
      <c r="B41" s="165">
        <v>404500</v>
      </c>
      <c r="C41" s="166"/>
    </row>
    <row r="42" spans="1:3" s="153" customFormat="1" ht="19.5" customHeight="1">
      <c r="A42" s="164" t="s">
        <v>899</v>
      </c>
      <c r="B42" s="165">
        <v>1529460</v>
      </c>
      <c r="C42" s="166"/>
    </row>
    <row r="43" spans="1:3" s="153" customFormat="1" ht="19.5" customHeight="1">
      <c r="A43" s="164" t="s">
        <v>900</v>
      </c>
      <c r="B43" s="165">
        <v>1000</v>
      </c>
      <c r="C43" s="166"/>
    </row>
    <row r="44" spans="1:3" s="153" customFormat="1" ht="19.5" customHeight="1">
      <c r="A44" s="164" t="s">
        <v>901</v>
      </c>
      <c r="B44" s="165">
        <v>9886150</v>
      </c>
      <c r="C44" s="166"/>
    </row>
    <row r="45" spans="1:3" s="153" customFormat="1" ht="19.5" customHeight="1">
      <c r="A45" s="164" t="s">
        <v>902</v>
      </c>
      <c r="B45" s="165">
        <v>293800</v>
      </c>
      <c r="C45" s="166"/>
    </row>
    <row r="46" spans="1:3" s="153" customFormat="1" ht="19.5" customHeight="1">
      <c r="A46" s="164" t="s">
        <v>903</v>
      </c>
      <c r="B46" s="165">
        <v>179150</v>
      </c>
      <c r="C46" s="166"/>
    </row>
    <row r="47" spans="1:3" s="153" customFormat="1" ht="19.5" customHeight="1">
      <c r="A47" s="164" t="s">
        <v>904</v>
      </c>
      <c r="B47" s="165">
        <v>462420</v>
      </c>
      <c r="C47" s="166"/>
    </row>
    <row r="48" spans="1:3" s="153" customFormat="1" ht="19.5" customHeight="1">
      <c r="A48" s="164" t="s">
        <v>905</v>
      </c>
      <c r="B48" s="165">
        <v>112570</v>
      </c>
      <c r="C48" s="166"/>
    </row>
    <row r="49" spans="1:3" s="153" customFormat="1" ht="19.5" customHeight="1">
      <c r="A49" s="164" t="s">
        <v>906</v>
      </c>
      <c r="B49" s="165">
        <v>241780</v>
      </c>
      <c r="C49" s="166"/>
    </row>
    <row r="50" spans="1:3" s="153" customFormat="1" ht="19.5" customHeight="1">
      <c r="A50" s="164" t="s">
        <v>907</v>
      </c>
      <c r="B50" s="165">
        <v>100000</v>
      </c>
      <c r="C50" s="166"/>
    </row>
    <row r="51" spans="1:3" s="153" customFormat="1" ht="19.5" customHeight="1">
      <c r="A51" s="164" t="s">
        <v>908</v>
      </c>
      <c r="B51" s="165">
        <v>199000</v>
      </c>
      <c r="C51" s="166"/>
    </row>
    <row r="52" spans="1:3" s="153" customFormat="1" ht="19.5" customHeight="1">
      <c r="A52" s="164" t="s">
        <v>909</v>
      </c>
      <c r="B52" s="165">
        <v>19720</v>
      </c>
      <c r="C52" s="166"/>
    </row>
    <row r="53" spans="1:3" s="153" customFormat="1" ht="19.5" customHeight="1">
      <c r="A53" s="164" t="s">
        <v>910</v>
      </c>
      <c r="B53" s="165">
        <v>817700</v>
      </c>
      <c r="C53" s="166"/>
    </row>
    <row r="54" spans="1:3" s="153" customFormat="1" ht="19.5" customHeight="1">
      <c r="A54" s="164" t="s">
        <v>911</v>
      </c>
      <c r="B54" s="165">
        <v>5185186</v>
      </c>
      <c r="C54" s="166"/>
    </row>
    <row r="55" spans="1:3" s="153" customFormat="1" ht="19.5" customHeight="1">
      <c r="A55" s="164" t="s">
        <v>912</v>
      </c>
      <c r="B55" s="165">
        <v>8711445</v>
      </c>
      <c r="C55" s="166"/>
    </row>
    <row r="56" spans="1:3" s="153" customFormat="1" ht="19.5" customHeight="1">
      <c r="A56" s="164" t="s">
        <v>913</v>
      </c>
      <c r="B56" s="165">
        <v>2248720</v>
      </c>
      <c r="C56" s="166"/>
    </row>
    <row r="57" spans="1:3" s="153" customFormat="1" ht="19.5" customHeight="1">
      <c r="A57" s="164" t="s">
        <v>914</v>
      </c>
      <c r="B57" s="165">
        <v>391480</v>
      </c>
      <c r="C57" s="166"/>
    </row>
    <row r="58" spans="1:3" s="153" customFormat="1" ht="19.5" customHeight="1">
      <c r="A58" s="164" t="s">
        <v>915</v>
      </c>
      <c r="B58" s="165">
        <v>828200</v>
      </c>
      <c r="C58" s="166"/>
    </row>
    <row r="59" spans="1:3" s="153" customFormat="1" ht="19.5" customHeight="1">
      <c r="A59" s="164" t="s">
        <v>916</v>
      </c>
      <c r="B59" s="165">
        <v>25400</v>
      </c>
      <c r="C59" s="166"/>
    </row>
    <row r="60" spans="1:3" s="153" customFormat="1" ht="19.5" customHeight="1">
      <c r="A60" s="164" t="s">
        <v>917</v>
      </c>
      <c r="B60" s="165">
        <v>5283900</v>
      </c>
      <c r="C60" s="166"/>
    </row>
    <row r="61" spans="1:3" s="153" customFormat="1" ht="19.5" customHeight="1">
      <c r="A61" s="164" t="s">
        <v>918</v>
      </c>
      <c r="B61" s="165">
        <v>1998700</v>
      </c>
      <c r="C61" s="166"/>
    </row>
    <row r="62" spans="1:3" s="153" customFormat="1" ht="19.5" customHeight="1">
      <c r="A62" s="164" t="s">
        <v>919</v>
      </c>
      <c r="B62" s="165">
        <v>5662460</v>
      </c>
      <c r="C62" s="166"/>
    </row>
    <row r="63" spans="1:3" s="153" customFormat="1" ht="19.5" customHeight="1">
      <c r="A63" s="164" t="s">
        <v>850</v>
      </c>
      <c r="B63" s="165">
        <v>33280979</v>
      </c>
      <c r="C63" s="166"/>
    </row>
    <row r="64" spans="1:3" s="153" customFormat="1" ht="19.5" customHeight="1">
      <c r="A64" s="164" t="s">
        <v>920</v>
      </c>
      <c r="B64" s="165">
        <v>574848</v>
      </c>
      <c r="C64" s="166"/>
    </row>
    <row r="65" spans="1:3" s="153" customFormat="1" ht="19.5" customHeight="1">
      <c r="A65" s="164" t="s">
        <v>921</v>
      </c>
      <c r="B65" s="165">
        <v>0</v>
      </c>
      <c r="C65" s="166"/>
    </row>
    <row r="66" spans="1:3" s="153" customFormat="1" ht="19.5" customHeight="1">
      <c r="A66" s="164" t="s">
        <v>922</v>
      </c>
      <c r="B66" s="165">
        <v>516000</v>
      </c>
      <c r="C66" s="166"/>
    </row>
    <row r="67" spans="1:3" s="153" customFormat="1" ht="19.5" customHeight="1">
      <c r="A67" s="164" t="s">
        <v>923</v>
      </c>
      <c r="B67" s="165">
        <v>1924716</v>
      </c>
      <c r="C67" s="166"/>
    </row>
    <row r="68" spans="1:3" s="153" customFormat="1" ht="19.5" customHeight="1">
      <c r="A68" s="164" t="s">
        <v>924</v>
      </c>
      <c r="B68" s="165">
        <v>20181167</v>
      </c>
      <c r="C68" s="166"/>
    </row>
    <row r="69" spans="1:3" s="153" customFormat="1" ht="19.5" customHeight="1">
      <c r="A69" s="164" t="s">
        <v>925</v>
      </c>
      <c r="B69" s="165">
        <v>0</v>
      </c>
      <c r="C69" s="166"/>
    </row>
    <row r="70" spans="1:3" s="153" customFormat="1" ht="19.5" customHeight="1">
      <c r="A70" s="164" t="s">
        <v>926</v>
      </c>
      <c r="B70" s="165">
        <v>361200</v>
      </c>
      <c r="C70" s="166"/>
    </row>
    <row r="71" spans="1:3" s="153" customFormat="1" ht="19.5" customHeight="1">
      <c r="A71" s="164" t="s">
        <v>927</v>
      </c>
      <c r="B71" s="165">
        <v>0</v>
      </c>
      <c r="C71" s="166"/>
    </row>
    <row r="72" spans="1:3" s="153" customFormat="1" ht="19.5" customHeight="1">
      <c r="A72" s="164" t="s">
        <v>928</v>
      </c>
      <c r="B72" s="165">
        <v>0</v>
      </c>
      <c r="C72" s="166"/>
    </row>
    <row r="73" spans="1:3" s="153" customFormat="1" ht="19.5" customHeight="1">
      <c r="A73" s="164" t="s">
        <v>929</v>
      </c>
      <c r="B73" s="165">
        <v>310932</v>
      </c>
      <c r="C73" s="166"/>
    </row>
    <row r="74" spans="1:3" s="153" customFormat="1" ht="19.5" customHeight="1">
      <c r="A74" s="164" t="s">
        <v>930</v>
      </c>
      <c r="B74" s="165">
        <v>150936</v>
      </c>
      <c r="C74" s="166"/>
    </row>
    <row r="75" spans="1:3" s="153" customFormat="1" ht="19.5" customHeight="1">
      <c r="A75" s="164" t="s">
        <v>931</v>
      </c>
      <c r="B75" s="165">
        <v>69420</v>
      </c>
      <c r="C75" s="166"/>
    </row>
    <row r="76" spans="1:3" s="153" customFormat="1" ht="19.5" customHeight="1">
      <c r="A76" s="164" t="s">
        <v>932</v>
      </c>
      <c r="B76" s="165">
        <v>49020</v>
      </c>
      <c r="C76" s="166"/>
    </row>
    <row r="77" spans="1:3" s="153" customFormat="1" ht="19.5" customHeight="1">
      <c r="A77" s="164" t="s">
        <v>933</v>
      </c>
      <c r="B77" s="165">
        <v>0</v>
      </c>
      <c r="C77" s="166"/>
    </row>
    <row r="78" spans="1:3" s="153" customFormat="1" ht="19.5" customHeight="1">
      <c r="A78" s="164" t="s">
        <v>934</v>
      </c>
      <c r="B78" s="165">
        <v>20196</v>
      </c>
      <c r="C78" s="166"/>
    </row>
    <row r="79" spans="1:3" s="153" customFormat="1" ht="19.5" customHeight="1">
      <c r="A79" s="164" t="s">
        <v>935</v>
      </c>
      <c r="B79" s="165">
        <v>0</v>
      </c>
      <c r="C79" s="166"/>
    </row>
    <row r="80" spans="1:3" s="153" customFormat="1" ht="19.5" customHeight="1">
      <c r="A80" s="164" t="s">
        <v>936</v>
      </c>
      <c r="B80" s="165">
        <v>0</v>
      </c>
      <c r="C80" s="166"/>
    </row>
    <row r="81" spans="1:3" s="153" customFormat="1" ht="19.5" customHeight="1">
      <c r="A81" s="164" t="s">
        <v>937</v>
      </c>
      <c r="B81" s="165">
        <v>520100</v>
      </c>
      <c r="C81" s="166"/>
    </row>
    <row r="82" spans="1:3" s="153" customFormat="1" ht="19.5" customHeight="1">
      <c r="A82" s="164" t="s">
        <v>938</v>
      </c>
      <c r="B82" s="165">
        <v>0</v>
      </c>
      <c r="C82" s="166"/>
    </row>
    <row r="83" spans="1:3" s="153" customFormat="1" ht="19.5" customHeight="1">
      <c r="A83" s="164" t="s">
        <v>939</v>
      </c>
      <c r="B83" s="165">
        <v>0</v>
      </c>
      <c r="C83" s="166"/>
    </row>
    <row r="84" spans="1:3" s="153" customFormat="1" ht="19.5" customHeight="1">
      <c r="A84" s="164" t="s">
        <v>940</v>
      </c>
      <c r="B84" s="165">
        <v>247850</v>
      </c>
      <c r="C84" s="166"/>
    </row>
    <row r="85" spans="1:3" s="153" customFormat="1" ht="19.5" customHeight="1">
      <c r="A85" s="164" t="s">
        <v>941</v>
      </c>
      <c r="B85" s="165">
        <v>0</v>
      </c>
      <c r="C85" s="166"/>
    </row>
    <row r="86" spans="1:3" s="153" customFormat="1" ht="19.5" customHeight="1">
      <c r="A86" s="164" t="s">
        <v>942</v>
      </c>
      <c r="B86" s="165">
        <v>0</v>
      </c>
      <c r="C86" s="166"/>
    </row>
    <row r="87" spans="1:3" s="153" customFormat="1" ht="19.5" customHeight="1">
      <c r="A87" s="164" t="s">
        <v>943</v>
      </c>
      <c r="B87" s="165">
        <v>7906766</v>
      </c>
      <c r="C87" s="166"/>
    </row>
    <row r="88" spans="1:3" s="153" customFormat="1" ht="19.5" customHeight="1">
      <c r="A88" s="164" t="s">
        <v>944</v>
      </c>
      <c r="B88" s="165">
        <v>1944</v>
      </c>
      <c r="C88" s="166"/>
    </row>
    <row r="89" spans="1:3" s="153" customFormat="1" ht="19.5" customHeight="1">
      <c r="A89" s="164" t="s">
        <v>945</v>
      </c>
      <c r="B89" s="165">
        <v>0</v>
      </c>
      <c r="C89" s="166"/>
    </row>
    <row r="90" spans="1:3" s="153" customFormat="1" ht="19.5" customHeight="1">
      <c r="A90" s="164" t="s">
        <v>946</v>
      </c>
      <c r="B90" s="165">
        <v>0</v>
      </c>
      <c r="C90" s="166"/>
    </row>
    <row r="91" spans="1:3" s="153" customFormat="1" ht="19.5" customHeight="1">
      <c r="A91" s="164" t="s">
        <v>947</v>
      </c>
      <c r="B91" s="165">
        <v>0</v>
      </c>
      <c r="C91" s="166"/>
    </row>
    <row r="92" spans="1:3" s="153" customFormat="1" ht="19.5" customHeight="1">
      <c r="A92" s="164" t="s">
        <v>948</v>
      </c>
      <c r="B92" s="165">
        <v>18612</v>
      </c>
      <c r="C92" s="166"/>
    </row>
    <row r="93" spans="1:3" s="153" customFormat="1" ht="19.5" customHeight="1">
      <c r="A93" s="164" t="s">
        <v>949</v>
      </c>
      <c r="B93" s="165">
        <v>0</v>
      </c>
      <c r="C93" s="166"/>
    </row>
    <row r="94" spans="1:3" s="153" customFormat="1" ht="19.5" customHeight="1">
      <c r="A94" s="164" t="s">
        <v>950</v>
      </c>
      <c r="B94" s="165">
        <v>7272</v>
      </c>
      <c r="C94" s="166"/>
    </row>
    <row r="95" spans="1:3" s="153" customFormat="1" ht="19.5" customHeight="1">
      <c r="A95" s="164" t="s">
        <v>951</v>
      </c>
      <c r="B95" s="165">
        <v>420000</v>
      </c>
      <c r="C95" s="166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7"/>
  <sheetViews>
    <sheetView zoomScaleSheetLayoutView="100" workbookViewId="0" topLeftCell="A1">
      <selection activeCell="C11" sqref="C11"/>
    </sheetView>
  </sheetViews>
  <sheetFormatPr defaultColWidth="7.875" defaultRowHeight="14.25"/>
  <cols>
    <col min="1" max="1" width="38.125" style="130" customWidth="1"/>
    <col min="2" max="2" width="14.625" style="131" customWidth="1"/>
    <col min="3" max="3" width="14.25390625" style="131" customWidth="1"/>
    <col min="4" max="4" width="17.75390625" style="131" customWidth="1"/>
    <col min="5" max="5" width="30.00390625" style="130" customWidth="1"/>
    <col min="6" max="6" width="12.125" style="131" customWidth="1"/>
    <col min="7" max="8" width="7.875" style="131" customWidth="1"/>
    <col min="9" max="9" width="4.75390625" style="131" customWidth="1"/>
    <col min="10" max="10" width="8.25390625" style="131" bestFit="1" customWidth="1"/>
    <col min="11" max="255" width="7.875" style="131" customWidth="1"/>
    <col min="256" max="256" width="7.875" style="79" customWidth="1"/>
  </cols>
  <sheetData>
    <row r="1" spans="1:5" ht="22.5" customHeight="1">
      <c r="A1" s="88" t="s">
        <v>952</v>
      </c>
      <c r="B1" s="88"/>
      <c r="C1" s="88"/>
      <c r="D1" s="88"/>
      <c r="E1" s="88"/>
    </row>
    <row r="2" spans="1:5" s="127" customFormat="1" ht="17.25" customHeight="1">
      <c r="A2" s="132" t="s">
        <v>953</v>
      </c>
      <c r="B2" s="133"/>
      <c r="C2" s="133"/>
      <c r="D2" s="133"/>
      <c r="E2" s="134" t="s">
        <v>39</v>
      </c>
    </row>
    <row r="3" spans="1:5" s="128" customFormat="1" ht="39" customHeight="1">
      <c r="A3" s="99" t="s">
        <v>507</v>
      </c>
      <c r="B3" s="99" t="s">
        <v>42</v>
      </c>
      <c r="C3" s="99" t="s">
        <v>508</v>
      </c>
      <c r="D3" s="99" t="s">
        <v>509</v>
      </c>
      <c r="E3" s="135" t="s">
        <v>954</v>
      </c>
    </row>
    <row r="4" spans="1:255" s="129" customFormat="1" ht="27" customHeight="1">
      <c r="A4" s="105" t="s">
        <v>554</v>
      </c>
      <c r="B4" s="136">
        <f>SUM(B5:B19)</f>
        <v>2941</v>
      </c>
      <c r="C4" s="136">
        <f>SUM(C5:C12)</f>
        <v>4000</v>
      </c>
      <c r="D4" s="137">
        <f>C4/B4*100%</f>
        <v>1.3600816048962938</v>
      </c>
      <c r="E4" s="108"/>
      <c r="F4" s="131"/>
      <c r="G4" s="131"/>
      <c r="H4" s="131"/>
      <c r="I4" s="131"/>
      <c r="J4" s="15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</row>
    <row r="5" spans="1:255" s="129" customFormat="1" ht="24.75" customHeight="1">
      <c r="A5" s="138" t="s">
        <v>955</v>
      </c>
      <c r="B5" s="139"/>
      <c r="C5" s="139"/>
      <c r="D5" s="140"/>
      <c r="E5" s="141"/>
      <c r="F5" s="131"/>
      <c r="G5" s="131"/>
      <c r="H5" s="131"/>
      <c r="I5" s="131"/>
      <c r="J5" s="152"/>
      <c r="K5" s="152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</row>
    <row r="6" spans="1:255" s="129" customFormat="1" ht="24.75" customHeight="1">
      <c r="A6" s="138" t="s">
        <v>956</v>
      </c>
      <c r="B6" s="139"/>
      <c r="C6" s="139"/>
      <c r="D6" s="140" t="e">
        <f aca="true" t="shared" si="0" ref="D4:D12">C6/B6*100</f>
        <v>#DIV/0!</v>
      </c>
      <c r="E6" s="141"/>
      <c r="F6" s="131"/>
      <c r="G6" s="131"/>
      <c r="H6" s="131"/>
      <c r="I6" s="131"/>
      <c r="J6" s="152"/>
      <c r="K6" s="152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</row>
    <row r="7" spans="1:255" s="129" customFormat="1" ht="24.75" customHeight="1">
      <c r="A7" s="138" t="s">
        <v>957</v>
      </c>
      <c r="B7" s="139">
        <v>277</v>
      </c>
      <c r="C7" s="139"/>
      <c r="D7" s="140">
        <f t="shared" si="0"/>
        <v>0</v>
      </c>
      <c r="E7" s="141"/>
      <c r="F7" s="131"/>
      <c r="G7" s="131"/>
      <c r="H7" s="131"/>
      <c r="I7" s="131"/>
      <c r="J7" s="152"/>
      <c r="K7" s="152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</row>
    <row r="8" spans="1:255" s="129" customFormat="1" ht="24.75" customHeight="1">
      <c r="A8" s="142" t="s">
        <v>958</v>
      </c>
      <c r="B8" s="139"/>
      <c r="C8" s="139"/>
      <c r="D8" s="140"/>
      <c r="E8" s="143"/>
      <c r="F8" s="131"/>
      <c r="G8" s="131"/>
      <c r="H8" s="131"/>
      <c r="I8" s="131"/>
      <c r="J8" s="152"/>
      <c r="K8" s="152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</row>
    <row r="9" spans="1:255" s="129" customFormat="1" ht="24.75" customHeight="1">
      <c r="A9" s="138" t="s">
        <v>959</v>
      </c>
      <c r="B9" s="139">
        <v>8</v>
      </c>
      <c r="C9" s="139"/>
      <c r="D9" s="140">
        <f t="shared" si="0"/>
        <v>0</v>
      </c>
      <c r="E9" s="141"/>
      <c r="F9" s="131"/>
      <c r="G9" s="131"/>
      <c r="H9" s="131"/>
      <c r="I9" s="131"/>
      <c r="J9" s="152"/>
      <c r="K9" s="152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</row>
    <row r="10" spans="1:255" s="129" customFormat="1" ht="24.75" customHeight="1">
      <c r="A10" s="138" t="s">
        <v>960</v>
      </c>
      <c r="B10" s="139">
        <v>2470</v>
      </c>
      <c r="C10" s="139">
        <v>4000</v>
      </c>
      <c r="D10" s="144">
        <f>C10/B10*100%</f>
        <v>1.6194331983805668</v>
      </c>
      <c r="E10" s="115"/>
      <c r="F10" s="131"/>
      <c r="G10" s="131"/>
      <c r="H10" s="131"/>
      <c r="I10" s="131"/>
      <c r="J10" s="152"/>
      <c r="K10" s="152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</row>
    <row r="11" spans="1:255" s="129" customFormat="1" ht="24.75" customHeight="1">
      <c r="A11" s="142" t="s">
        <v>961</v>
      </c>
      <c r="B11" s="139">
        <v>142</v>
      </c>
      <c r="C11" s="139"/>
      <c r="D11" s="140">
        <f t="shared" si="0"/>
        <v>0</v>
      </c>
      <c r="E11" s="143"/>
      <c r="F11" s="131"/>
      <c r="G11" s="131"/>
      <c r="H11" s="131"/>
      <c r="I11" s="131"/>
      <c r="J11" s="152"/>
      <c r="K11" s="152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</row>
    <row r="12" spans="1:255" s="129" customFormat="1" ht="24.75" customHeight="1">
      <c r="A12" s="142" t="s">
        <v>962</v>
      </c>
      <c r="B12" s="139">
        <v>43</v>
      </c>
      <c r="C12" s="139"/>
      <c r="D12" s="140">
        <f t="shared" si="0"/>
        <v>0</v>
      </c>
      <c r="E12" s="142"/>
      <c r="F12" s="131"/>
      <c r="G12" s="131"/>
      <c r="H12" s="131"/>
      <c r="I12" s="131"/>
      <c r="J12" s="152"/>
      <c r="K12" s="152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</row>
    <row r="13" spans="1:255" s="129" customFormat="1" ht="24.75" customHeight="1">
      <c r="A13" s="138" t="s">
        <v>963</v>
      </c>
      <c r="B13" s="139"/>
      <c r="C13" s="139"/>
      <c r="D13" s="145"/>
      <c r="E13" s="146"/>
      <c r="F13" s="131"/>
      <c r="G13" s="131"/>
      <c r="H13" s="131"/>
      <c r="I13" s="131"/>
      <c r="J13" s="152"/>
      <c r="K13" s="152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</row>
    <row r="14" spans="1:255" s="129" customFormat="1" ht="24.75" customHeight="1">
      <c r="A14" s="138" t="s">
        <v>964</v>
      </c>
      <c r="B14" s="139"/>
      <c r="C14" s="139"/>
      <c r="D14" s="147"/>
      <c r="E14" s="148"/>
      <c r="F14" s="131"/>
      <c r="G14" s="131"/>
      <c r="H14" s="131"/>
      <c r="I14" s="131"/>
      <c r="J14" s="152"/>
      <c r="K14" s="152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</row>
    <row r="15" spans="1:255" s="129" customFormat="1" ht="24.75" customHeight="1">
      <c r="A15" s="138" t="s">
        <v>965</v>
      </c>
      <c r="B15" s="139"/>
      <c r="C15" s="139"/>
      <c r="D15" s="147"/>
      <c r="E15" s="148"/>
      <c r="F15" s="131"/>
      <c r="G15" s="131"/>
      <c r="H15" s="131"/>
      <c r="I15" s="131"/>
      <c r="J15" s="152"/>
      <c r="K15" s="152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</row>
    <row r="16" spans="1:255" s="129" customFormat="1" ht="24.75" customHeight="1">
      <c r="A16" s="138" t="s">
        <v>966</v>
      </c>
      <c r="B16" s="139"/>
      <c r="C16" s="139"/>
      <c r="D16" s="147"/>
      <c r="E16" s="148"/>
      <c r="F16" s="131"/>
      <c r="G16" s="131"/>
      <c r="H16" s="131"/>
      <c r="I16" s="131"/>
      <c r="J16" s="152"/>
      <c r="K16" s="152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</row>
    <row r="17" spans="1:255" s="129" customFormat="1" ht="24.75" customHeight="1">
      <c r="A17" s="138" t="s">
        <v>967</v>
      </c>
      <c r="B17" s="139"/>
      <c r="C17" s="139"/>
      <c r="D17" s="147"/>
      <c r="E17" s="148"/>
      <c r="F17" s="131"/>
      <c r="G17" s="131"/>
      <c r="H17" s="131"/>
      <c r="I17" s="131"/>
      <c r="J17" s="152"/>
      <c r="K17" s="152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</row>
    <row r="18" spans="1:255" s="129" customFormat="1" ht="24.75" customHeight="1">
      <c r="A18" s="138" t="s">
        <v>968</v>
      </c>
      <c r="B18" s="139"/>
      <c r="C18" s="139"/>
      <c r="D18" s="147"/>
      <c r="E18" s="148"/>
      <c r="F18" s="131"/>
      <c r="G18" s="131"/>
      <c r="H18" s="131"/>
      <c r="I18" s="131"/>
      <c r="J18" s="152"/>
      <c r="K18" s="152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</row>
    <row r="19" spans="1:255" s="129" customFormat="1" ht="24.75" customHeight="1">
      <c r="A19" s="138" t="s">
        <v>969</v>
      </c>
      <c r="B19" s="139">
        <v>1</v>
      </c>
      <c r="C19" s="139"/>
      <c r="D19" s="147"/>
      <c r="E19" s="148"/>
      <c r="F19" s="131"/>
      <c r="G19" s="131"/>
      <c r="H19" s="131"/>
      <c r="I19" s="131"/>
      <c r="J19" s="152"/>
      <c r="K19" s="152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</row>
    <row r="20" spans="2:4" ht="19.5" customHeight="1">
      <c r="B20" s="149"/>
      <c r="C20" s="149"/>
      <c r="D20" s="150"/>
    </row>
    <row r="21" spans="2:4" ht="19.5" customHeight="1">
      <c r="B21" s="149"/>
      <c r="C21" s="149"/>
      <c r="D21" s="150"/>
    </row>
    <row r="22" spans="2:4" ht="19.5" customHeight="1">
      <c r="B22" s="149"/>
      <c r="C22" s="149"/>
      <c r="D22" s="150"/>
    </row>
    <row r="23" spans="2:4" ht="19.5" customHeight="1">
      <c r="B23" s="149"/>
      <c r="C23" s="149"/>
      <c r="D23" s="150"/>
    </row>
    <row r="24" ht="19.5" customHeight="1">
      <c r="D24" s="150"/>
    </row>
    <row r="25" ht="19.5" customHeight="1">
      <c r="D25" s="150"/>
    </row>
    <row r="26" ht="19.5" customHeight="1">
      <c r="D26" s="150"/>
    </row>
    <row r="27" ht="19.5" customHeight="1">
      <c r="D27" s="150"/>
    </row>
    <row r="28" s="126" customFormat="1" ht="19.5" customHeight="1"/>
    <row r="29" s="126" customFormat="1" ht="19.5" customHeight="1"/>
    <row r="30" s="126" customFormat="1" ht="19.5" customHeight="1"/>
    <row r="31" s="126" customFormat="1" ht="19.5" customHeight="1"/>
    <row r="32" s="126" customFormat="1" ht="19.5" customHeight="1"/>
  </sheetData>
  <sheetProtection/>
  <mergeCells count="1">
    <mergeCell ref="A1:E1"/>
  </mergeCells>
  <printOptions horizontalCentered="1"/>
  <pageMargins left="0.75" right="0.75" top="0.51" bottom="0.59" header="0.23999999999999996" footer="0.35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4"/>
  <sheetViews>
    <sheetView zoomScaleSheetLayoutView="100" workbookViewId="0" topLeftCell="D1">
      <selection activeCell="F21" sqref="F21"/>
    </sheetView>
  </sheetViews>
  <sheetFormatPr defaultColWidth="6.00390625" defaultRowHeight="14.25"/>
  <cols>
    <col min="1" max="3" width="3.875" style="76" hidden="1" customWidth="1"/>
    <col min="4" max="4" width="38.00390625" style="76" customWidth="1"/>
    <col min="5" max="5" width="12.125" style="76" customWidth="1"/>
    <col min="6" max="6" width="14.25390625" style="76" customWidth="1"/>
    <col min="7" max="7" width="12.875" style="77" customWidth="1"/>
    <col min="8" max="8" width="31.625" style="78" customWidth="1"/>
    <col min="9" max="92" width="4.50390625" style="76" customWidth="1"/>
    <col min="93" max="254" width="6.00390625" style="76" customWidth="1"/>
    <col min="255" max="16384" width="6.00390625" style="79" customWidth="1"/>
  </cols>
  <sheetData>
    <row r="1" spans="1:256" ht="18.75" customHeight="1">
      <c r="A1" s="80"/>
      <c r="B1" s="80"/>
      <c r="C1" s="80"/>
      <c r="D1" s="81"/>
      <c r="E1" s="82"/>
      <c r="F1" s="83"/>
      <c r="G1" s="84"/>
      <c r="H1" s="85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79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:256" ht="30" customHeight="1">
      <c r="A2" s="86"/>
      <c r="B2" s="87"/>
      <c r="C2" s="87"/>
      <c r="D2" s="88" t="s">
        <v>970</v>
      </c>
      <c r="E2" s="88"/>
      <c r="F2" s="88"/>
      <c r="G2" s="88"/>
      <c r="H2" s="88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79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92" s="72" customFormat="1" ht="19.5" customHeight="1">
      <c r="A3" s="89"/>
      <c r="B3" s="90"/>
      <c r="C3" s="90"/>
      <c r="D3" s="91" t="s">
        <v>971</v>
      </c>
      <c r="E3" s="92"/>
      <c r="F3" s="92"/>
      <c r="G3" s="93"/>
      <c r="H3" s="94" t="s">
        <v>840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</row>
    <row r="4" spans="1:92" s="73" customFormat="1" ht="39" customHeight="1">
      <c r="A4" s="95" t="s">
        <v>972</v>
      </c>
      <c r="B4" s="95"/>
      <c r="C4" s="96"/>
      <c r="D4" s="97" t="s">
        <v>973</v>
      </c>
      <c r="E4" s="98" t="s">
        <v>460</v>
      </c>
      <c r="F4" s="99" t="s">
        <v>508</v>
      </c>
      <c r="G4" s="100" t="s">
        <v>974</v>
      </c>
      <c r="H4" s="101" t="s">
        <v>954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</row>
    <row r="5" spans="1:254" s="74" customFormat="1" ht="31.5" customHeight="1">
      <c r="A5" s="102"/>
      <c r="B5" s="103"/>
      <c r="C5" s="104"/>
      <c r="D5" s="105" t="s">
        <v>620</v>
      </c>
      <c r="E5" s="106">
        <f>E6+E8+E10+E14+E26+E30+E28</f>
        <v>4433</v>
      </c>
      <c r="F5" s="106">
        <f>F6+F8+F10+F14+F26+F30</f>
        <v>4000</v>
      </c>
      <c r="G5" s="107">
        <f>F5/E5*100%</f>
        <v>0.9023234829686443</v>
      </c>
      <c r="H5" s="108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</row>
    <row r="6" spans="1:254" s="75" customFormat="1" ht="24.75" customHeight="1">
      <c r="A6" s="109"/>
      <c r="B6" s="110"/>
      <c r="C6" s="111" t="s">
        <v>975</v>
      </c>
      <c r="D6" s="112" t="s">
        <v>976</v>
      </c>
      <c r="E6" s="113">
        <f aca="true" t="shared" si="0" ref="E6:E10">E7</f>
        <v>0</v>
      </c>
      <c r="F6" s="113"/>
      <c r="G6" s="107"/>
      <c r="H6" s="114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s="75" customFormat="1" ht="24.75" customHeight="1">
      <c r="A7" s="109"/>
      <c r="B7" s="110"/>
      <c r="C7" s="111" t="s">
        <v>977</v>
      </c>
      <c r="D7" s="112" t="s">
        <v>978</v>
      </c>
      <c r="E7" s="113"/>
      <c r="F7" s="113"/>
      <c r="G7" s="107"/>
      <c r="H7" s="11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s="75" customFormat="1" ht="24.75" customHeight="1">
      <c r="A8" s="109"/>
      <c r="B8" s="110"/>
      <c r="C8" s="111" t="s">
        <v>979</v>
      </c>
      <c r="D8" s="112" t="s">
        <v>980</v>
      </c>
      <c r="E8" s="113">
        <f t="shared" si="0"/>
        <v>0</v>
      </c>
      <c r="F8" s="113"/>
      <c r="G8" s="107"/>
      <c r="H8" s="114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s="75" customFormat="1" ht="24.75" customHeight="1">
      <c r="A9" s="109"/>
      <c r="B9" s="110"/>
      <c r="C9" s="111" t="s">
        <v>981</v>
      </c>
      <c r="D9" s="112" t="s">
        <v>982</v>
      </c>
      <c r="E9" s="113"/>
      <c r="F9" s="113"/>
      <c r="G9" s="107"/>
      <c r="H9" s="11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s="75" customFormat="1" ht="24.75" customHeight="1">
      <c r="A10" s="109"/>
      <c r="B10" s="110"/>
      <c r="C10" s="111" t="s">
        <v>983</v>
      </c>
      <c r="D10" s="112" t="s">
        <v>984</v>
      </c>
      <c r="E10" s="113">
        <f>E11+E12</f>
        <v>1</v>
      </c>
      <c r="F10" s="113">
        <f>F11+F12</f>
        <v>0</v>
      </c>
      <c r="G10" s="107">
        <f aca="true" t="shared" si="1" ref="G6:G36">F10/E10*100%</f>
        <v>0</v>
      </c>
      <c r="H10" s="114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s="75" customFormat="1" ht="24.75" customHeight="1">
      <c r="A11" s="109"/>
      <c r="B11" s="110"/>
      <c r="C11" s="111" t="s">
        <v>985</v>
      </c>
      <c r="D11" s="63" t="s">
        <v>986</v>
      </c>
      <c r="E11" s="113">
        <v>1</v>
      </c>
      <c r="F11" s="113"/>
      <c r="G11" s="107">
        <f t="shared" si="1"/>
        <v>0</v>
      </c>
      <c r="H11" s="115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s="75" customFormat="1" ht="24.75" customHeight="1">
      <c r="A12" s="109"/>
      <c r="B12" s="110"/>
      <c r="C12" s="111"/>
      <c r="D12" s="116" t="s">
        <v>987</v>
      </c>
      <c r="E12" s="113"/>
      <c r="F12" s="113"/>
      <c r="G12" s="107"/>
      <c r="H12" s="11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s="75" customFormat="1" ht="24.75" customHeight="1">
      <c r="A13" s="109"/>
      <c r="B13" s="110"/>
      <c r="C13" s="111"/>
      <c r="D13" s="116" t="s">
        <v>988</v>
      </c>
      <c r="E13" s="113"/>
      <c r="F13" s="113"/>
      <c r="G13" s="107"/>
      <c r="H13" s="11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s="75" customFormat="1" ht="24.75" customHeight="1">
      <c r="A14" s="109"/>
      <c r="B14" s="110"/>
      <c r="C14" s="111" t="s">
        <v>989</v>
      </c>
      <c r="D14" s="112" t="s">
        <v>990</v>
      </c>
      <c r="E14" s="113">
        <f>E15+E17+E19+E23+E25+E21+E22+E24</f>
        <v>4070</v>
      </c>
      <c r="F14" s="113">
        <f>F15+F17+F19+F23+F25+F21+F22</f>
        <v>4000</v>
      </c>
      <c r="G14" s="107">
        <f t="shared" si="1"/>
        <v>0.9828009828009828</v>
      </c>
      <c r="H14" s="117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s="75" customFormat="1" ht="24.75" customHeight="1" hidden="1">
      <c r="A15" s="109"/>
      <c r="B15" s="110"/>
      <c r="C15" s="111" t="s">
        <v>991</v>
      </c>
      <c r="D15" s="112" t="s">
        <v>992</v>
      </c>
      <c r="E15" s="113"/>
      <c r="F15" s="113"/>
      <c r="G15" s="107" t="e">
        <f t="shared" si="1"/>
        <v>#DIV/0!</v>
      </c>
      <c r="H15" s="114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s="75" customFormat="1" ht="24.75" customHeight="1" hidden="1">
      <c r="A16" s="109" t="s">
        <v>989</v>
      </c>
      <c r="B16" s="110" t="s">
        <v>993</v>
      </c>
      <c r="C16" s="111" t="s">
        <v>994</v>
      </c>
      <c r="D16" s="112" t="s">
        <v>995</v>
      </c>
      <c r="E16" s="113"/>
      <c r="F16" s="113"/>
      <c r="G16" s="107" t="e">
        <f t="shared" si="1"/>
        <v>#DIV/0!</v>
      </c>
      <c r="H16" s="114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s="75" customFormat="1" ht="24.75" customHeight="1">
      <c r="A17" s="109"/>
      <c r="B17" s="110"/>
      <c r="C17" s="111" t="s">
        <v>996</v>
      </c>
      <c r="D17" s="112" t="s">
        <v>997</v>
      </c>
      <c r="E17" s="113">
        <v>3559</v>
      </c>
      <c r="F17" s="113">
        <v>4000</v>
      </c>
      <c r="G17" s="107">
        <f t="shared" si="1"/>
        <v>1.12391121101433</v>
      </c>
      <c r="H17" s="117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s="75" customFormat="1" ht="28.5" customHeight="1" hidden="1">
      <c r="A18" s="109" t="s">
        <v>989</v>
      </c>
      <c r="B18" s="110" t="s">
        <v>998</v>
      </c>
      <c r="C18" s="111" t="s">
        <v>999</v>
      </c>
      <c r="D18" s="118" t="s">
        <v>1000</v>
      </c>
      <c r="E18" s="113"/>
      <c r="F18" s="113"/>
      <c r="G18" s="107" t="e">
        <f t="shared" si="1"/>
        <v>#DIV/0!</v>
      </c>
      <c r="H18" s="114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s="75" customFormat="1" ht="24.75" customHeight="1" hidden="1">
      <c r="A19" s="109"/>
      <c r="B19" s="110"/>
      <c r="C19" s="111" t="s">
        <v>1001</v>
      </c>
      <c r="D19" s="112" t="s">
        <v>1002</v>
      </c>
      <c r="E19" s="113"/>
      <c r="F19" s="113"/>
      <c r="G19" s="107" t="e">
        <f t="shared" si="1"/>
        <v>#DIV/0!</v>
      </c>
      <c r="H19" s="114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s="75" customFormat="1" ht="24.75" customHeight="1" hidden="1">
      <c r="A20" s="109" t="s">
        <v>989</v>
      </c>
      <c r="B20" s="110" t="s">
        <v>1003</v>
      </c>
      <c r="C20" s="111" t="s">
        <v>999</v>
      </c>
      <c r="D20" s="112" t="s">
        <v>1004</v>
      </c>
      <c r="E20" s="113"/>
      <c r="F20" s="113"/>
      <c r="G20" s="107" t="e">
        <f t="shared" si="1"/>
        <v>#DIV/0!</v>
      </c>
      <c r="H20" s="114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s="75" customFormat="1" ht="24.75" customHeight="1">
      <c r="A21" s="109"/>
      <c r="B21" s="110"/>
      <c r="C21" s="111"/>
      <c r="D21" s="112" t="s">
        <v>1005</v>
      </c>
      <c r="E21" s="113">
        <v>277</v>
      </c>
      <c r="F21" s="113"/>
      <c r="G21" s="107">
        <f t="shared" si="1"/>
        <v>0</v>
      </c>
      <c r="H21" s="114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s="75" customFormat="1" ht="24.75" customHeight="1">
      <c r="A22" s="109"/>
      <c r="B22" s="110"/>
      <c r="C22" s="111"/>
      <c r="D22" s="119" t="s">
        <v>1006</v>
      </c>
      <c r="E22" s="113">
        <v>92</v>
      </c>
      <c r="F22" s="113"/>
      <c r="G22" s="107"/>
      <c r="H22" s="114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s="75" customFormat="1" ht="24.75" customHeight="1">
      <c r="A23" s="109"/>
      <c r="B23" s="110"/>
      <c r="C23" s="111" t="s">
        <v>1007</v>
      </c>
      <c r="D23" s="112" t="s">
        <v>1008</v>
      </c>
      <c r="E23" s="113"/>
      <c r="F23" s="113"/>
      <c r="G23" s="107" t="e">
        <f t="shared" si="1"/>
        <v>#DIV/0!</v>
      </c>
      <c r="H23" s="114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s="75" customFormat="1" ht="24.75" customHeight="1">
      <c r="A24" s="109"/>
      <c r="B24" s="110"/>
      <c r="C24" s="111"/>
      <c r="D24" s="112" t="s">
        <v>1009</v>
      </c>
      <c r="E24" s="113"/>
      <c r="F24" s="113"/>
      <c r="G24" s="107" t="e">
        <f t="shared" si="1"/>
        <v>#DIV/0!</v>
      </c>
      <c r="H24" s="114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s="75" customFormat="1" ht="24.75" customHeight="1">
      <c r="A25" s="109"/>
      <c r="B25" s="110"/>
      <c r="C25" s="111"/>
      <c r="D25" s="112" t="s">
        <v>1010</v>
      </c>
      <c r="E25" s="113">
        <v>142</v>
      </c>
      <c r="F25" s="113"/>
      <c r="G25" s="107">
        <f t="shared" si="1"/>
        <v>0</v>
      </c>
      <c r="H25" s="114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s="75" customFormat="1" ht="24.75" customHeight="1">
      <c r="A26" s="109"/>
      <c r="B26" s="110"/>
      <c r="C26" s="111" t="s">
        <v>1011</v>
      </c>
      <c r="D26" s="112" t="s">
        <v>1012</v>
      </c>
      <c r="E26" s="113">
        <f>E27</f>
        <v>6</v>
      </c>
      <c r="F26" s="113">
        <f>F27</f>
        <v>0</v>
      </c>
      <c r="G26" s="107"/>
      <c r="H26" s="114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s="75" customFormat="1" ht="24.75" customHeight="1">
      <c r="A27" s="109"/>
      <c r="B27" s="110"/>
      <c r="C27" s="111" t="s">
        <v>985</v>
      </c>
      <c r="D27" s="112" t="s">
        <v>1013</v>
      </c>
      <c r="E27" s="113">
        <v>6</v>
      </c>
      <c r="F27" s="113"/>
      <c r="G27" s="107"/>
      <c r="H27" s="114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s="75" customFormat="1" ht="24.75" customHeight="1">
      <c r="A28" s="109"/>
      <c r="B28" s="110"/>
      <c r="C28" s="111"/>
      <c r="D28" s="112" t="s">
        <v>1014</v>
      </c>
      <c r="E28" s="113">
        <f>E29</f>
        <v>311</v>
      </c>
      <c r="F28" s="113">
        <f>F29</f>
        <v>0</v>
      </c>
      <c r="G28" s="107"/>
      <c r="H28" s="114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s="75" customFormat="1" ht="24.75" customHeight="1">
      <c r="A29" s="109"/>
      <c r="B29" s="110"/>
      <c r="C29" s="111"/>
      <c r="D29" s="112" t="s">
        <v>1015</v>
      </c>
      <c r="E29" s="113">
        <v>311</v>
      </c>
      <c r="F29" s="113"/>
      <c r="G29" s="107"/>
      <c r="H29" s="114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s="75" customFormat="1" ht="24.75" customHeight="1">
      <c r="A30" s="109"/>
      <c r="B30" s="110"/>
      <c r="C30" s="111" t="s">
        <v>1016</v>
      </c>
      <c r="D30" s="112" t="s">
        <v>1017</v>
      </c>
      <c r="E30" s="113">
        <f>E31</f>
        <v>45</v>
      </c>
      <c r="F30" s="113">
        <f>F31</f>
        <v>0</v>
      </c>
      <c r="G30" s="107">
        <f>F30/E30*100%</f>
        <v>0</v>
      </c>
      <c r="H30" s="11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s="75" customFormat="1" ht="24.75" customHeight="1">
      <c r="A31" s="109"/>
      <c r="B31" s="110"/>
      <c r="C31" s="111" t="s">
        <v>1018</v>
      </c>
      <c r="D31" s="112" t="s">
        <v>1019</v>
      </c>
      <c r="E31" s="113">
        <v>45</v>
      </c>
      <c r="F31" s="113"/>
      <c r="G31" s="107">
        <f>F31/E31*100%</f>
        <v>0</v>
      </c>
      <c r="H31" s="114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54" s="75" customFormat="1" ht="24.75" customHeight="1" hidden="1">
      <c r="A32" s="109" t="s">
        <v>1016</v>
      </c>
      <c r="B32" s="110" t="s">
        <v>1020</v>
      </c>
      <c r="C32" s="111" t="s">
        <v>1021</v>
      </c>
      <c r="D32" s="112" t="s">
        <v>1022</v>
      </c>
      <c r="E32" s="113"/>
      <c r="F32" s="113"/>
      <c r="G32" s="120"/>
      <c r="H32" s="114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</row>
    <row r="33" spans="5:6" ht="14.25">
      <c r="E33" s="121"/>
      <c r="F33" s="121"/>
    </row>
    <row r="34" spans="5:6" ht="14.25">
      <c r="E34" s="121"/>
      <c r="F34" s="121"/>
    </row>
    <row r="35" spans="5:6" ht="14.25">
      <c r="E35" s="121"/>
      <c r="F35" s="121"/>
    </row>
    <row r="36" spans="5:6" ht="14.25">
      <c r="E36" s="121"/>
      <c r="F36" s="121"/>
    </row>
    <row r="37" spans="5:6" ht="14.25">
      <c r="E37" s="121"/>
      <c r="F37" s="121"/>
    </row>
    <row r="38" spans="5:6" ht="14.25">
      <c r="E38" s="121"/>
      <c r="F38" s="121"/>
    </row>
    <row r="39" spans="5:6" ht="14.25">
      <c r="E39" s="121"/>
      <c r="F39" s="121"/>
    </row>
    <row r="40" spans="5:6" ht="14.25">
      <c r="E40" s="121"/>
      <c r="F40" s="121"/>
    </row>
    <row r="41" spans="5:6" ht="14.25">
      <c r="E41" s="121"/>
      <c r="F41" s="121"/>
    </row>
    <row r="42" spans="5:6" ht="14.25">
      <c r="E42" s="121"/>
      <c r="F42" s="121"/>
    </row>
    <row r="43" spans="5:6" ht="14.25">
      <c r="E43" s="121"/>
      <c r="F43" s="121"/>
    </row>
    <row r="44" spans="5:6" ht="14.25">
      <c r="E44" s="121"/>
      <c r="F44" s="121"/>
    </row>
    <row r="45" spans="5:6" ht="14.25">
      <c r="E45" s="121"/>
      <c r="F45" s="121"/>
    </row>
    <row r="46" spans="5:6" ht="14.25">
      <c r="E46" s="121"/>
      <c r="F46" s="121"/>
    </row>
    <row r="47" spans="5:6" ht="14.25">
      <c r="E47" s="121"/>
      <c r="F47" s="121"/>
    </row>
    <row r="48" spans="5:6" ht="14.25">
      <c r="E48" s="121"/>
      <c r="F48" s="121"/>
    </row>
    <row r="49" spans="5:6" ht="14.25">
      <c r="E49" s="121"/>
      <c r="F49" s="121"/>
    </row>
    <row r="50" spans="5:6" ht="14.25">
      <c r="E50" s="121"/>
      <c r="F50" s="121"/>
    </row>
    <row r="51" spans="5:6" ht="14.25">
      <c r="E51" s="121"/>
      <c r="F51" s="121"/>
    </row>
    <row r="52" spans="5:6" ht="14.25">
      <c r="E52" s="121"/>
      <c r="F52" s="121"/>
    </row>
    <row r="53" spans="5:6" ht="14.25">
      <c r="E53" s="121"/>
      <c r="F53" s="121"/>
    </row>
    <row r="54" spans="5:6" ht="14.25">
      <c r="E54" s="121"/>
      <c r="F54" s="121"/>
    </row>
    <row r="55" spans="5:6" ht="14.25">
      <c r="E55" s="121"/>
      <c r="F55" s="121"/>
    </row>
    <row r="56" spans="5:6" ht="14.25">
      <c r="E56" s="121"/>
      <c r="F56" s="121"/>
    </row>
    <row r="57" spans="5:6" ht="14.25">
      <c r="E57" s="121"/>
      <c r="F57" s="121"/>
    </row>
    <row r="58" spans="5:6" ht="14.25">
      <c r="E58" s="121"/>
      <c r="F58" s="121"/>
    </row>
    <row r="59" spans="5:6" ht="14.25">
      <c r="E59" s="121"/>
      <c r="F59" s="121"/>
    </row>
    <row r="60" spans="5:6" ht="14.25">
      <c r="E60" s="121"/>
      <c r="F60" s="121"/>
    </row>
    <row r="61" spans="5:6" ht="14.25">
      <c r="E61" s="121"/>
      <c r="F61" s="121"/>
    </row>
    <row r="62" spans="5:6" ht="14.25">
      <c r="E62" s="121"/>
      <c r="F62" s="121"/>
    </row>
    <row r="63" spans="5:6" ht="14.25">
      <c r="E63" s="121"/>
      <c r="F63" s="121"/>
    </row>
    <row r="64" spans="5:6" ht="14.25">
      <c r="E64" s="121"/>
      <c r="F64" s="121"/>
    </row>
  </sheetData>
  <sheetProtection/>
  <mergeCells count="2">
    <mergeCell ref="D2:H2"/>
    <mergeCell ref="A4:C4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100" workbookViewId="0" topLeftCell="A52">
      <selection activeCell="E13" sqref="E13"/>
    </sheetView>
  </sheetViews>
  <sheetFormatPr defaultColWidth="9.00390625" defaultRowHeight="14.25"/>
  <cols>
    <col min="1" max="1" width="34.25390625" style="48" customWidth="1"/>
    <col min="2" max="2" width="12.00390625" style="50" customWidth="1"/>
    <col min="3" max="3" width="10.50390625" style="50" customWidth="1"/>
    <col min="4" max="4" width="9.75390625" style="48" customWidth="1"/>
    <col min="5" max="5" width="50.625" style="48" customWidth="1"/>
    <col min="6" max="6" width="12.875" style="50" customWidth="1"/>
    <col min="7" max="7" width="10.875" style="50" customWidth="1"/>
    <col min="8" max="8" width="10.00390625" style="48" customWidth="1"/>
    <col min="9" max="16384" width="9.00390625" style="48" customWidth="1"/>
  </cols>
  <sheetData>
    <row r="1" spans="1:8" s="48" customFormat="1" ht="14.25">
      <c r="A1" s="51" t="s">
        <v>1023</v>
      </c>
      <c r="B1" s="50"/>
      <c r="C1" s="50"/>
      <c r="F1" s="50"/>
      <c r="G1" s="50"/>
      <c r="H1" s="52" t="s">
        <v>588</v>
      </c>
    </row>
    <row r="2" spans="1:8" s="48" customFormat="1" ht="18" customHeight="1">
      <c r="A2" s="53" t="s">
        <v>1024</v>
      </c>
      <c r="B2" s="53"/>
      <c r="C2" s="53"/>
      <c r="D2" s="53"/>
      <c r="E2" s="53"/>
      <c r="F2" s="53"/>
      <c r="G2" s="53"/>
      <c r="H2" s="53"/>
    </row>
    <row r="3" spans="1:8" s="48" customFormat="1" ht="18" customHeight="1">
      <c r="A3" s="51"/>
      <c r="B3" s="50"/>
      <c r="C3" s="50"/>
      <c r="F3" s="50"/>
      <c r="G3" s="50"/>
      <c r="H3" s="50" t="s">
        <v>39</v>
      </c>
    </row>
    <row r="4" spans="1:8" s="48" customFormat="1" ht="31.5" customHeight="1">
      <c r="A4" s="54" t="s">
        <v>1025</v>
      </c>
      <c r="B4" s="55"/>
      <c r="C4" s="55"/>
      <c r="D4" s="56"/>
      <c r="E4" s="54" t="s">
        <v>1026</v>
      </c>
      <c r="F4" s="55"/>
      <c r="G4" s="55"/>
      <c r="H4" s="56"/>
    </row>
    <row r="5" spans="1:8" s="48" customFormat="1" ht="35.25" customHeight="1">
      <c r="A5" s="57" t="s">
        <v>297</v>
      </c>
      <c r="B5" s="58" t="s">
        <v>1027</v>
      </c>
      <c r="C5" s="57" t="s">
        <v>563</v>
      </c>
      <c r="D5" s="58" t="s">
        <v>1028</v>
      </c>
      <c r="E5" s="57" t="s">
        <v>297</v>
      </c>
      <c r="F5" s="58" t="s">
        <v>1027</v>
      </c>
      <c r="G5" s="57" t="s">
        <v>563</v>
      </c>
      <c r="H5" s="58" t="s">
        <v>1028</v>
      </c>
    </row>
    <row r="6" spans="1:8" s="48" customFormat="1" ht="19.5" customHeight="1">
      <c r="A6" s="59" t="s">
        <v>1029</v>
      </c>
      <c r="B6" s="60"/>
      <c r="C6" s="60"/>
      <c r="D6" s="61"/>
      <c r="E6" s="59" t="s">
        <v>1030</v>
      </c>
      <c r="F6" s="62">
        <f>SUM(F7:F9)</f>
        <v>0</v>
      </c>
      <c r="G6" s="62">
        <f>SUM(G7:G9)</f>
        <v>0</v>
      </c>
      <c r="H6" s="62"/>
    </row>
    <row r="7" spans="1:8" s="48" customFormat="1" ht="19.5" customHeight="1">
      <c r="A7" s="59" t="s">
        <v>1031</v>
      </c>
      <c r="B7" s="60"/>
      <c r="C7" s="60"/>
      <c r="D7" s="61"/>
      <c r="E7" s="63" t="s">
        <v>1032</v>
      </c>
      <c r="F7" s="60"/>
      <c r="G7" s="60"/>
      <c r="H7" s="61"/>
    </row>
    <row r="8" spans="1:8" s="48" customFormat="1" ht="19.5" customHeight="1">
      <c r="A8" s="59" t="s">
        <v>1033</v>
      </c>
      <c r="B8" s="60"/>
      <c r="C8" s="60"/>
      <c r="D8" s="61"/>
      <c r="E8" s="63" t="s">
        <v>1034</v>
      </c>
      <c r="F8" s="60"/>
      <c r="G8" s="60"/>
      <c r="H8" s="61"/>
    </row>
    <row r="9" spans="1:8" s="48" customFormat="1" ht="19.5" customHeight="1">
      <c r="A9" s="59" t="s">
        <v>1035</v>
      </c>
      <c r="B9" s="60"/>
      <c r="C9" s="60"/>
      <c r="D9" s="61"/>
      <c r="E9" s="63" t="s">
        <v>1036</v>
      </c>
      <c r="F9" s="60"/>
      <c r="G9" s="60"/>
      <c r="H9" s="61"/>
    </row>
    <row r="10" spans="1:8" s="48" customFormat="1" ht="19.5" customHeight="1">
      <c r="A10" s="59" t="s">
        <v>1037</v>
      </c>
      <c r="B10" s="60">
        <v>277</v>
      </c>
      <c r="C10" s="60"/>
      <c r="D10" s="61"/>
      <c r="E10" s="59" t="s">
        <v>1038</v>
      </c>
      <c r="F10" s="60">
        <f>SUM(F11:F13)</f>
        <v>1</v>
      </c>
      <c r="G10" s="60">
        <f>SUM(G11:G13)</f>
        <v>5</v>
      </c>
      <c r="H10" s="61"/>
    </row>
    <row r="11" spans="1:8" s="48" customFormat="1" ht="19.5" customHeight="1">
      <c r="A11" s="59" t="s">
        <v>1039</v>
      </c>
      <c r="B11" s="60">
        <v>8</v>
      </c>
      <c r="C11" s="60"/>
      <c r="D11" s="61"/>
      <c r="E11" s="63" t="s">
        <v>1040</v>
      </c>
      <c r="F11" s="60">
        <v>1</v>
      </c>
      <c r="G11" s="60">
        <v>1</v>
      </c>
      <c r="H11" s="61"/>
    </row>
    <row r="12" spans="1:8" s="48" customFormat="1" ht="19.5" customHeight="1">
      <c r="A12" s="59" t="s">
        <v>1041</v>
      </c>
      <c r="B12" s="60">
        <v>3470</v>
      </c>
      <c r="C12" s="60">
        <v>4000</v>
      </c>
      <c r="D12" s="61"/>
      <c r="E12" s="63" t="s">
        <v>1042</v>
      </c>
      <c r="F12" s="60"/>
      <c r="G12" s="60">
        <v>4</v>
      </c>
      <c r="H12" s="61"/>
    </row>
    <row r="13" spans="1:8" s="48" customFormat="1" ht="19.5" customHeight="1">
      <c r="A13" s="59" t="s">
        <v>1043</v>
      </c>
      <c r="B13" s="60"/>
      <c r="C13" s="60"/>
      <c r="D13" s="61"/>
      <c r="E13" s="63" t="s">
        <v>1044</v>
      </c>
      <c r="F13" s="60"/>
      <c r="G13" s="60"/>
      <c r="H13" s="61"/>
    </row>
    <row r="14" spans="1:8" s="48" customFormat="1" ht="19.5" customHeight="1">
      <c r="A14" s="59" t="s">
        <v>1045</v>
      </c>
      <c r="B14" s="60"/>
      <c r="C14" s="60"/>
      <c r="D14" s="61"/>
      <c r="E14" s="59" t="s">
        <v>1046</v>
      </c>
      <c r="F14" s="60">
        <f>SUM(F15:F16)</f>
        <v>0</v>
      </c>
      <c r="G14" s="60">
        <f>SUM(G15:G16)</f>
        <v>0</v>
      </c>
      <c r="H14" s="61"/>
    </row>
    <row r="15" spans="1:8" s="48" customFormat="1" ht="19.5" customHeight="1">
      <c r="A15" s="59" t="s">
        <v>1047</v>
      </c>
      <c r="B15" s="60">
        <v>142</v>
      </c>
      <c r="C15" s="60"/>
      <c r="D15" s="61"/>
      <c r="E15" s="59" t="s">
        <v>1048</v>
      </c>
      <c r="F15" s="60"/>
      <c r="G15" s="60"/>
      <c r="H15" s="61"/>
    </row>
    <row r="16" spans="1:8" s="48" customFormat="1" ht="19.5" customHeight="1">
      <c r="A16" s="59" t="s">
        <v>1049</v>
      </c>
      <c r="B16" s="60"/>
      <c r="C16" s="60"/>
      <c r="D16" s="61"/>
      <c r="E16" s="59" t="s">
        <v>1050</v>
      </c>
      <c r="F16" s="60"/>
      <c r="G16" s="60"/>
      <c r="H16" s="61"/>
    </row>
    <row r="17" spans="1:8" s="48" customFormat="1" ht="19.5" customHeight="1">
      <c r="A17" s="59" t="s">
        <v>1051</v>
      </c>
      <c r="B17" s="60"/>
      <c r="C17" s="60"/>
      <c r="D17" s="61"/>
      <c r="E17" s="59" t="s">
        <v>990</v>
      </c>
      <c r="F17" s="60">
        <f>SUM(F18:F26)</f>
        <v>4070</v>
      </c>
      <c r="G17" s="60">
        <f>SUM(G18:G26)</f>
        <v>9101</v>
      </c>
      <c r="H17" s="61"/>
    </row>
    <row r="18" spans="1:8" s="48" customFormat="1" ht="19.5" customHeight="1">
      <c r="A18" s="59" t="s">
        <v>1052</v>
      </c>
      <c r="B18" s="60"/>
      <c r="C18" s="60"/>
      <c r="D18" s="61"/>
      <c r="E18" s="59" t="s">
        <v>1053</v>
      </c>
      <c r="F18" s="60">
        <v>3559</v>
      </c>
      <c r="G18" s="60">
        <v>4020</v>
      </c>
      <c r="H18" s="61"/>
    </row>
    <row r="19" spans="1:8" s="48" customFormat="1" ht="19.5" customHeight="1">
      <c r="A19" s="59" t="s">
        <v>1054</v>
      </c>
      <c r="B19" s="60">
        <v>43</v>
      </c>
      <c r="C19" s="60"/>
      <c r="D19" s="61"/>
      <c r="E19" s="59" t="s">
        <v>1055</v>
      </c>
      <c r="F19" s="64">
        <v>277</v>
      </c>
      <c r="G19" s="60"/>
      <c r="H19" s="61"/>
    </row>
    <row r="20" spans="1:8" s="48" customFormat="1" ht="19.5" customHeight="1">
      <c r="A20" s="59" t="s">
        <v>1056</v>
      </c>
      <c r="B20" s="60"/>
      <c r="C20" s="60"/>
      <c r="D20" s="61"/>
      <c r="E20" s="59" t="s">
        <v>1057</v>
      </c>
      <c r="F20" s="60"/>
      <c r="G20" s="60">
        <v>81</v>
      </c>
      <c r="H20" s="61"/>
    </row>
    <row r="21" spans="1:8" s="48" customFormat="1" ht="19.5" customHeight="1">
      <c r="A21" s="59" t="s">
        <v>1058</v>
      </c>
      <c r="B21" s="60">
        <v>1</v>
      </c>
      <c r="C21" s="60"/>
      <c r="D21" s="61"/>
      <c r="E21" s="59" t="s">
        <v>1059</v>
      </c>
      <c r="F21" s="60"/>
      <c r="G21" s="60"/>
      <c r="H21" s="61"/>
    </row>
    <row r="22" spans="1:8" s="48" customFormat="1" ht="19.5" customHeight="1">
      <c r="A22" s="59" t="s">
        <v>1060</v>
      </c>
      <c r="B22" s="60"/>
      <c r="C22" s="60"/>
      <c r="D22" s="61"/>
      <c r="E22" s="59" t="s">
        <v>1061</v>
      </c>
      <c r="F22" s="60"/>
      <c r="G22" s="60"/>
      <c r="H22" s="61"/>
    </row>
    <row r="23" spans="1:8" s="48" customFormat="1" ht="19.5" customHeight="1">
      <c r="A23" s="59"/>
      <c r="B23" s="60"/>
      <c r="C23" s="60"/>
      <c r="D23" s="61"/>
      <c r="E23" s="59" t="s">
        <v>1062</v>
      </c>
      <c r="F23" s="60"/>
      <c r="G23" s="60"/>
      <c r="H23" s="61"/>
    </row>
    <row r="24" spans="1:8" s="48" customFormat="1" ht="19.5" customHeight="1">
      <c r="A24" s="59"/>
      <c r="B24" s="60"/>
      <c r="C24" s="60"/>
      <c r="D24" s="61"/>
      <c r="E24" s="59" t="s">
        <v>1063</v>
      </c>
      <c r="F24" s="60"/>
      <c r="G24" s="60"/>
      <c r="H24" s="61"/>
    </row>
    <row r="25" spans="1:8" s="48" customFormat="1" ht="19.5" customHeight="1">
      <c r="A25" s="61"/>
      <c r="B25" s="60"/>
      <c r="C25" s="60"/>
      <c r="D25" s="61"/>
      <c r="E25" s="59" t="s">
        <v>1064</v>
      </c>
      <c r="F25" s="60">
        <v>142</v>
      </c>
      <c r="G25" s="65">
        <v>5000</v>
      </c>
      <c r="H25" s="66"/>
    </row>
    <row r="26" spans="1:8" s="48" customFormat="1" ht="19.5" customHeight="1">
      <c r="A26" s="61"/>
      <c r="B26" s="60"/>
      <c r="C26" s="60"/>
      <c r="D26" s="61"/>
      <c r="E26" s="59" t="s">
        <v>1065</v>
      </c>
      <c r="F26" s="60">
        <v>92</v>
      </c>
      <c r="G26" s="65"/>
      <c r="H26" s="66"/>
    </row>
    <row r="27" spans="1:8" s="48" customFormat="1" ht="19.5" customHeight="1">
      <c r="A27" s="63"/>
      <c r="B27" s="60"/>
      <c r="C27" s="60"/>
      <c r="D27" s="61"/>
      <c r="E27" s="59" t="s">
        <v>1066</v>
      </c>
      <c r="F27" s="65">
        <f>SUM(F28:F32)</f>
        <v>0</v>
      </c>
      <c r="G27" s="65">
        <f>SUM(G28:G32)</f>
        <v>0</v>
      </c>
      <c r="H27" s="66"/>
    </row>
    <row r="28" spans="1:8" s="48" customFormat="1" ht="19.5" customHeight="1">
      <c r="A28" s="63"/>
      <c r="B28" s="60"/>
      <c r="C28" s="60"/>
      <c r="D28" s="61"/>
      <c r="E28" s="59" t="s">
        <v>1067</v>
      </c>
      <c r="F28" s="65"/>
      <c r="G28" s="65"/>
      <c r="H28" s="66"/>
    </row>
    <row r="29" spans="1:8" s="48" customFormat="1" ht="19.5" customHeight="1">
      <c r="A29" s="63"/>
      <c r="B29" s="60"/>
      <c r="C29" s="60"/>
      <c r="D29" s="61"/>
      <c r="E29" s="67" t="s">
        <v>1068</v>
      </c>
      <c r="F29" s="65"/>
      <c r="G29" s="65"/>
      <c r="H29" s="66"/>
    </row>
    <row r="30" spans="1:8" s="48" customFormat="1" ht="19.5" customHeight="1">
      <c r="A30" s="63"/>
      <c r="B30" s="60"/>
      <c r="C30" s="60"/>
      <c r="D30" s="61"/>
      <c r="E30" s="67" t="s">
        <v>1069</v>
      </c>
      <c r="F30" s="65"/>
      <c r="G30" s="65"/>
      <c r="H30" s="66"/>
    </row>
    <row r="31" spans="1:8" s="48" customFormat="1" ht="19.5" customHeight="1">
      <c r="A31" s="63"/>
      <c r="B31" s="60"/>
      <c r="C31" s="60"/>
      <c r="D31" s="61"/>
      <c r="E31" s="68" t="s">
        <v>1070</v>
      </c>
      <c r="F31" s="65"/>
      <c r="G31" s="65"/>
      <c r="H31" s="66"/>
    </row>
    <row r="32" spans="1:8" s="48" customFormat="1" ht="19.5" customHeight="1">
      <c r="A32" s="63"/>
      <c r="B32" s="60"/>
      <c r="C32" s="60"/>
      <c r="D32" s="61"/>
      <c r="E32" s="68" t="s">
        <v>1071</v>
      </c>
      <c r="F32" s="65"/>
      <c r="G32" s="65"/>
      <c r="H32" s="66"/>
    </row>
    <row r="33" spans="1:8" s="48" customFormat="1" ht="19.5" customHeight="1">
      <c r="A33" s="63"/>
      <c r="B33" s="60"/>
      <c r="C33" s="60"/>
      <c r="D33" s="61"/>
      <c r="E33" s="63" t="s">
        <v>1072</v>
      </c>
      <c r="F33" s="65">
        <f>SUM(F34:F43)</f>
        <v>0</v>
      </c>
      <c r="G33" s="65">
        <f>SUM(G34:G43)</f>
        <v>0</v>
      </c>
      <c r="H33" s="66"/>
    </row>
    <row r="34" spans="1:8" s="48" customFormat="1" ht="19.5" customHeight="1">
      <c r="A34" s="63"/>
      <c r="B34" s="60"/>
      <c r="C34" s="60"/>
      <c r="D34" s="61"/>
      <c r="E34" s="67" t="s">
        <v>1073</v>
      </c>
      <c r="F34" s="65"/>
      <c r="G34" s="65"/>
      <c r="H34" s="66"/>
    </row>
    <row r="35" spans="1:8" s="48" customFormat="1" ht="19.5" customHeight="1">
      <c r="A35" s="63"/>
      <c r="B35" s="60"/>
      <c r="C35" s="60"/>
      <c r="D35" s="61"/>
      <c r="E35" s="67" t="s">
        <v>1074</v>
      </c>
      <c r="F35" s="65"/>
      <c r="G35" s="65"/>
      <c r="H35" s="66"/>
    </row>
    <row r="36" spans="1:8" s="48" customFormat="1" ht="19.5" customHeight="1">
      <c r="A36" s="63"/>
      <c r="B36" s="60"/>
      <c r="C36" s="60"/>
      <c r="D36" s="61"/>
      <c r="E36" s="67" t="s">
        <v>1075</v>
      </c>
      <c r="F36" s="65"/>
      <c r="G36" s="65"/>
      <c r="H36" s="66"/>
    </row>
    <row r="37" spans="1:8" s="49" customFormat="1" ht="19.5" customHeight="1">
      <c r="A37" s="63"/>
      <c r="B37" s="60"/>
      <c r="C37" s="60"/>
      <c r="D37" s="61"/>
      <c r="E37" s="67" t="s">
        <v>1076</v>
      </c>
      <c r="F37" s="65"/>
      <c r="G37" s="65"/>
      <c r="H37" s="66"/>
    </row>
    <row r="38" spans="1:8" s="48" customFormat="1" ht="19.5" customHeight="1">
      <c r="A38" s="63"/>
      <c r="B38" s="60"/>
      <c r="C38" s="60"/>
      <c r="D38" s="61"/>
      <c r="E38" s="67" t="s">
        <v>1077</v>
      </c>
      <c r="F38" s="65"/>
      <c r="G38" s="65"/>
      <c r="H38" s="66"/>
    </row>
    <row r="39" spans="1:8" s="48" customFormat="1" ht="19.5" customHeight="1">
      <c r="A39" s="59"/>
      <c r="B39" s="60"/>
      <c r="C39" s="60"/>
      <c r="D39" s="61"/>
      <c r="E39" s="67" t="s">
        <v>1078</v>
      </c>
      <c r="F39" s="65"/>
      <c r="G39" s="65"/>
      <c r="H39" s="66"/>
    </row>
    <row r="40" spans="1:8" s="48" customFormat="1" ht="19.5" customHeight="1">
      <c r="A40" s="59"/>
      <c r="B40" s="60"/>
      <c r="C40" s="60"/>
      <c r="D40" s="61"/>
      <c r="E40" s="67" t="s">
        <v>1079</v>
      </c>
      <c r="F40" s="65"/>
      <c r="G40" s="65"/>
      <c r="H40" s="66"/>
    </row>
    <row r="41" spans="1:8" s="48" customFormat="1" ht="19.5" customHeight="1">
      <c r="A41" s="59"/>
      <c r="B41" s="60"/>
      <c r="C41" s="60"/>
      <c r="D41" s="61"/>
      <c r="E41" s="67" t="s">
        <v>1080</v>
      </c>
      <c r="F41" s="65"/>
      <c r="G41" s="65"/>
      <c r="H41" s="66"/>
    </row>
    <row r="42" spans="1:8" s="48" customFormat="1" ht="19.5" customHeight="1">
      <c r="A42" s="59"/>
      <c r="B42" s="65"/>
      <c r="C42" s="65"/>
      <c r="D42" s="66"/>
      <c r="E42" s="67" t="s">
        <v>1081</v>
      </c>
      <c r="F42" s="65"/>
      <c r="G42" s="65"/>
      <c r="H42" s="66"/>
    </row>
    <row r="43" spans="1:8" s="48" customFormat="1" ht="19.5" customHeight="1">
      <c r="A43" s="59"/>
      <c r="B43" s="65"/>
      <c r="C43" s="65"/>
      <c r="D43" s="66"/>
      <c r="E43" s="67" t="s">
        <v>1082</v>
      </c>
      <c r="F43" s="65"/>
      <c r="G43" s="65"/>
      <c r="H43" s="66"/>
    </row>
    <row r="44" spans="1:8" s="48" customFormat="1" ht="19.5" customHeight="1">
      <c r="A44" s="59"/>
      <c r="B44" s="65"/>
      <c r="C44" s="65"/>
      <c r="D44" s="66"/>
      <c r="E44" s="63" t="s">
        <v>1083</v>
      </c>
      <c r="F44" s="65">
        <f>F45</f>
        <v>0</v>
      </c>
      <c r="G44" s="65">
        <f>G45</f>
        <v>0</v>
      </c>
      <c r="H44" s="66"/>
    </row>
    <row r="45" spans="1:8" s="48" customFormat="1" ht="19.5" customHeight="1">
      <c r="A45" s="59"/>
      <c r="B45" s="65"/>
      <c r="C45" s="65"/>
      <c r="D45" s="66"/>
      <c r="E45" s="67" t="s">
        <v>1084</v>
      </c>
      <c r="F45" s="65"/>
      <c r="G45" s="65"/>
      <c r="H45" s="66"/>
    </row>
    <row r="46" spans="1:8" s="48" customFormat="1" ht="19.5" customHeight="1">
      <c r="A46" s="59"/>
      <c r="B46" s="65"/>
      <c r="C46" s="65"/>
      <c r="D46" s="66"/>
      <c r="E46" s="63" t="s">
        <v>1085</v>
      </c>
      <c r="F46" s="65">
        <f>SUM(F47:F49)</f>
        <v>317</v>
      </c>
      <c r="G46" s="65">
        <f>SUM(G47:G49)</f>
        <v>19</v>
      </c>
      <c r="H46" s="66"/>
    </row>
    <row r="47" spans="1:8" s="48" customFormat="1" ht="19.5" customHeight="1">
      <c r="A47" s="69"/>
      <c r="B47" s="65"/>
      <c r="C47" s="65"/>
      <c r="D47" s="66"/>
      <c r="E47" s="67" t="s">
        <v>1086</v>
      </c>
      <c r="F47" s="65">
        <v>317</v>
      </c>
      <c r="G47" s="65">
        <v>19</v>
      </c>
      <c r="H47" s="66"/>
    </row>
    <row r="48" spans="1:8" s="48" customFormat="1" ht="19.5" customHeight="1">
      <c r="A48" s="69"/>
      <c r="B48" s="65"/>
      <c r="C48" s="65"/>
      <c r="D48" s="66"/>
      <c r="E48" s="67" t="s">
        <v>1087</v>
      </c>
      <c r="F48" s="65"/>
      <c r="G48" s="65"/>
      <c r="H48" s="66"/>
    </row>
    <row r="49" spans="1:8" s="48" customFormat="1" ht="19.5" customHeight="1">
      <c r="A49" s="69"/>
      <c r="B49" s="65"/>
      <c r="C49" s="65"/>
      <c r="D49" s="66"/>
      <c r="E49" s="67" t="s">
        <v>1088</v>
      </c>
      <c r="F49" s="60"/>
      <c r="G49" s="65"/>
      <c r="H49" s="66"/>
    </row>
    <row r="50" spans="1:8" s="48" customFormat="1" ht="19.5" customHeight="1">
      <c r="A50" s="69"/>
      <c r="B50" s="65"/>
      <c r="C50" s="65"/>
      <c r="D50" s="66"/>
      <c r="E50" s="63" t="s">
        <v>1089</v>
      </c>
      <c r="F50" s="65">
        <v>45</v>
      </c>
      <c r="G50" s="65"/>
      <c r="H50" s="66"/>
    </row>
    <row r="51" spans="1:8" s="48" customFormat="1" ht="19.5" customHeight="1">
      <c r="A51" s="69"/>
      <c r="B51" s="65"/>
      <c r="C51" s="65"/>
      <c r="D51" s="66"/>
      <c r="E51" s="63" t="s">
        <v>1090</v>
      </c>
      <c r="F51" s="65"/>
      <c r="G51" s="65"/>
      <c r="H51" s="66"/>
    </row>
    <row r="52" spans="1:8" s="48" customFormat="1" ht="19.5" customHeight="1">
      <c r="A52" s="69"/>
      <c r="B52" s="65"/>
      <c r="C52" s="65"/>
      <c r="D52" s="66"/>
      <c r="E52" s="63"/>
      <c r="F52" s="64"/>
      <c r="G52" s="65"/>
      <c r="H52" s="66"/>
    </row>
    <row r="53" spans="1:8" s="48" customFormat="1" ht="19.5" customHeight="1">
      <c r="A53" s="69"/>
      <c r="B53" s="65"/>
      <c r="C53" s="65"/>
      <c r="D53" s="66"/>
      <c r="E53" s="63"/>
      <c r="F53" s="60"/>
      <c r="G53" s="65"/>
      <c r="H53" s="66"/>
    </row>
    <row r="54" spans="1:8" s="48" customFormat="1" ht="19.5" customHeight="1">
      <c r="A54" s="69"/>
      <c r="B54" s="65"/>
      <c r="C54" s="65"/>
      <c r="D54" s="66"/>
      <c r="E54" s="63"/>
      <c r="F54" s="65"/>
      <c r="G54" s="65"/>
      <c r="H54" s="66"/>
    </row>
    <row r="55" spans="1:8" s="48" customFormat="1" ht="19.5" customHeight="1">
      <c r="A55" s="69"/>
      <c r="B55" s="65"/>
      <c r="C55" s="65"/>
      <c r="D55" s="66"/>
      <c r="E55" s="63"/>
      <c r="F55" s="65"/>
      <c r="G55" s="65"/>
      <c r="H55" s="66"/>
    </row>
    <row r="56" spans="1:8" s="48" customFormat="1" ht="19.5" customHeight="1">
      <c r="A56" s="69"/>
      <c r="B56" s="65"/>
      <c r="C56" s="65"/>
      <c r="D56" s="66"/>
      <c r="E56" s="63"/>
      <c r="F56" s="65"/>
      <c r="G56" s="65"/>
      <c r="H56" s="66"/>
    </row>
    <row r="57" spans="1:8" s="48" customFormat="1" ht="19.5" customHeight="1">
      <c r="A57" s="69"/>
      <c r="B57" s="65"/>
      <c r="C57" s="65"/>
      <c r="D57" s="66"/>
      <c r="E57" s="63"/>
      <c r="F57" s="65"/>
      <c r="G57" s="65"/>
      <c r="H57" s="66"/>
    </row>
    <row r="58" spans="1:8" s="48" customFormat="1" ht="19.5" customHeight="1">
      <c r="A58" s="69"/>
      <c r="B58" s="65"/>
      <c r="C58" s="65"/>
      <c r="D58" s="66"/>
      <c r="E58" s="63"/>
      <c r="F58" s="65"/>
      <c r="G58" s="65"/>
      <c r="H58" s="66"/>
    </row>
    <row r="59" spans="1:8" s="48" customFormat="1" ht="19.5" customHeight="1">
      <c r="A59" s="69"/>
      <c r="B59" s="65"/>
      <c r="C59" s="65"/>
      <c r="D59" s="66"/>
      <c r="E59" s="63"/>
      <c r="F59" s="65"/>
      <c r="G59" s="65"/>
      <c r="H59" s="66"/>
    </row>
    <row r="60" spans="1:8" s="48" customFormat="1" ht="19.5" customHeight="1">
      <c r="A60" s="69"/>
      <c r="B60" s="65"/>
      <c r="C60" s="65"/>
      <c r="D60" s="66"/>
      <c r="E60" s="69"/>
      <c r="F60" s="65"/>
      <c r="G60" s="65"/>
      <c r="H60" s="66"/>
    </row>
    <row r="61" spans="1:8" s="48" customFormat="1" ht="19.5" customHeight="1">
      <c r="A61" s="69" t="s">
        <v>589</v>
      </c>
      <c r="B61" s="65">
        <f>SUM(B6:B22)</f>
        <v>3941</v>
      </c>
      <c r="C61" s="65">
        <f>SUM(C6:C22)</f>
        <v>4000</v>
      </c>
      <c r="D61" s="66"/>
      <c r="E61" s="69" t="s">
        <v>1091</v>
      </c>
      <c r="F61" s="65">
        <f>F6+F10+F14+F17+F27+F33+F44+F46+F50+F51</f>
        <v>4433</v>
      </c>
      <c r="G61" s="65">
        <f>G6+G10+G14+G17+G27+G33+G44+G46+G50+G51</f>
        <v>9125</v>
      </c>
      <c r="H61" s="66"/>
    </row>
    <row r="62" spans="1:8" s="48" customFormat="1" ht="19.5" customHeight="1">
      <c r="A62" s="70" t="s">
        <v>1092</v>
      </c>
      <c r="B62" s="65">
        <f>B63+B66+B67+B69+B70</f>
        <v>1269</v>
      </c>
      <c r="C62" s="65">
        <f>C63+C66+C67+C69+C70</f>
        <v>5125</v>
      </c>
      <c r="D62" s="66"/>
      <c r="E62" s="70" t="s">
        <v>853</v>
      </c>
      <c r="F62" s="65">
        <f>F63+F66+F67+F68+F69</f>
        <v>777</v>
      </c>
      <c r="G62" s="65">
        <f>G63+G66+G67+G68+G69</f>
        <v>0</v>
      </c>
      <c r="H62" s="66"/>
    </row>
    <row r="63" spans="1:8" s="48" customFormat="1" ht="19.5" customHeight="1">
      <c r="A63" s="61" t="s">
        <v>1093</v>
      </c>
      <c r="B63" s="65">
        <f aca="true" t="shared" si="0" ref="B63:G63">SUM(B64:B65)</f>
        <v>1113</v>
      </c>
      <c r="C63" s="65">
        <f t="shared" si="0"/>
        <v>81</v>
      </c>
      <c r="D63" s="66"/>
      <c r="E63" s="61" t="s">
        <v>1094</v>
      </c>
      <c r="F63" s="65">
        <f t="shared" si="0"/>
        <v>1</v>
      </c>
      <c r="G63" s="65">
        <f t="shared" si="0"/>
        <v>0</v>
      </c>
      <c r="H63" s="66"/>
    </row>
    <row r="64" spans="1:8" s="48" customFormat="1" ht="19.5" customHeight="1">
      <c r="A64" s="61" t="s">
        <v>1095</v>
      </c>
      <c r="B64" s="65">
        <v>1113</v>
      </c>
      <c r="C64" s="65">
        <v>81</v>
      </c>
      <c r="D64" s="66"/>
      <c r="E64" s="61" t="s">
        <v>1096</v>
      </c>
      <c r="F64" s="65"/>
      <c r="G64" s="65"/>
      <c r="H64" s="66"/>
    </row>
    <row r="65" spans="1:8" s="48" customFormat="1" ht="19.5" customHeight="1">
      <c r="A65" s="61" t="s">
        <v>1097</v>
      </c>
      <c r="B65" s="65"/>
      <c r="C65" s="65"/>
      <c r="D65" s="66"/>
      <c r="E65" s="61" t="s">
        <v>1098</v>
      </c>
      <c r="F65" s="65">
        <v>1</v>
      </c>
      <c r="G65" s="65"/>
      <c r="H65" s="66"/>
    </row>
    <row r="66" spans="1:8" s="48" customFormat="1" ht="19.5" customHeight="1">
      <c r="A66" s="61" t="s">
        <v>1099</v>
      </c>
      <c r="B66" s="65">
        <v>156</v>
      </c>
      <c r="C66" s="65">
        <v>44</v>
      </c>
      <c r="D66" s="66"/>
      <c r="E66" s="61" t="s">
        <v>1100</v>
      </c>
      <c r="F66" s="65">
        <v>732</v>
      </c>
      <c r="G66" s="65"/>
      <c r="H66" s="66"/>
    </row>
    <row r="67" spans="1:8" s="48" customFormat="1" ht="19.5" customHeight="1">
      <c r="A67" s="61" t="s">
        <v>1101</v>
      </c>
      <c r="B67" s="65"/>
      <c r="C67" s="65"/>
      <c r="D67" s="66"/>
      <c r="E67" s="61" t="s">
        <v>1102</v>
      </c>
      <c r="F67" s="65">
        <v>44</v>
      </c>
      <c r="G67" s="65"/>
      <c r="H67" s="66"/>
    </row>
    <row r="68" spans="1:8" s="48" customFormat="1" ht="19.5" customHeight="1">
      <c r="A68" s="61" t="s">
        <v>1103</v>
      </c>
      <c r="B68" s="65"/>
      <c r="C68" s="65"/>
      <c r="D68" s="66"/>
      <c r="E68" s="71" t="s">
        <v>1104</v>
      </c>
      <c r="F68" s="65"/>
      <c r="G68" s="65"/>
      <c r="H68" s="66"/>
    </row>
    <row r="69" spans="1:8" s="48" customFormat="1" ht="19.5" customHeight="1">
      <c r="A69" s="71" t="s">
        <v>1105</v>
      </c>
      <c r="B69" s="65"/>
      <c r="C69" s="65"/>
      <c r="D69" s="66"/>
      <c r="E69" s="71" t="s">
        <v>1106</v>
      </c>
      <c r="F69" s="65"/>
      <c r="G69" s="65"/>
      <c r="H69" s="66"/>
    </row>
    <row r="70" spans="1:8" s="48" customFormat="1" ht="19.5" customHeight="1">
      <c r="A70" s="71" t="s">
        <v>1107</v>
      </c>
      <c r="B70" s="65"/>
      <c r="C70" s="65">
        <v>5000</v>
      </c>
      <c r="D70" s="66"/>
      <c r="E70" s="71"/>
      <c r="F70" s="65"/>
      <c r="G70" s="65"/>
      <c r="H70" s="66"/>
    </row>
    <row r="71" spans="1:8" s="48" customFormat="1" ht="19.5" customHeight="1">
      <c r="A71" s="71"/>
      <c r="B71" s="65"/>
      <c r="C71" s="65"/>
      <c r="D71" s="66"/>
      <c r="E71" s="71"/>
      <c r="F71" s="65"/>
      <c r="G71" s="65"/>
      <c r="H71" s="66"/>
    </row>
    <row r="72" spans="1:8" s="48" customFormat="1" ht="19.5" customHeight="1">
      <c r="A72" s="69" t="s">
        <v>1108</v>
      </c>
      <c r="B72" s="65">
        <f aca="true" t="shared" si="1" ref="B72:G72">B61+B62</f>
        <v>5210</v>
      </c>
      <c r="C72" s="65">
        <f t="shared" si="1"/>
        <v>9125</v>
      </c>
      <c r="D72" s="66"/>
      <c r="E72" s="69" t="s">
        <v>859</v>
      </c>
      <c r="F72" s="65">
        <f t="shared" si="1"/>
        <v>5210</v>
      </c>
      <c r="G72" s="65">
        <f t="shared" si="1"/>
        <v>9125</v>
      </c>
      <c r="H72" s="66"/>
    </row>
    <row r="73" spans="2:7" s="48" customFormat="1" ht="19.5" customHeight="1">
      <c r="B73" s="50"/>
      <c r="C73" s="50"/>
      <c r="F73" s="50"/>
      <c r="G73" s="50"/>
    </row>
  </sheetData>
  <sheetProtection/>
  <mergeCells count="3">
    <mergeCell ref="A2:H2"/>
    <mergeCell ref="A4:D4"/>
    <mergeCell ref="E4:H4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B18" sqref="B18"/>
    </sheetView>
  </sheetViews>
  <sheetFormatPr defaultColWidth="9.00390625" defaultRowHeight="14.25" customHeight="1"/>
  <cols>
    <col min="1" max="1" width="30.25390625" style="19" customWidth="1"/>
    <col min="2" max="10" width="16.875" style="19" customWidth="1"/>
    <col min="11" max="255" width="9.00390625" style="19" customWidth="1"/>
    <col min="256" max="256" width="9.00390625" style="20" customWidth="1"/>
  </cols>
  <sheetData>
    <row r="1" spans="1:10" s="19" customFormat="1" ht="35.25" customHeight="1">
      <c r="A1" s="21" t="s">
        <v>1109</v>
      </c>
      <c r="B1" s="21"/>
      <c r="C1" s="21"/>
      <c r="D1" s="22"/>
      <c r="E1" s="21"/>
      <c r="F1" s="21"/>
      <c r="G1" s="21"/>
      <c r="H1" s="21"/>
      <c r="I1" s="21"/>
      <c r="J1" s="21"/>
    </row>
    <row r="2" spans="1:10" s="19" customFormat="1" ht="15" customHeight="1">
      <c r="A2" s="23"/>
      <c r="B2" s="23"/>
      <c r="C2" s="23"/>
      <c r="D2" s="22"/>
      <c r="E2" s="23"/>
      <c r="F2" s="23"/>
      <c r="G2" s="23"/>
      <c r="H2" s="23"/>
      <c r="I2" s="40"/>
      <c r="J2" s="40"/>
    </row>
    <row r="3" spans="1:10" s="19" customFormat="1" ht="15" customHeight="1">
      <c r="A3" s="24"/>
      <c r="B3" s="25"/>
      <c r="C3" s="26"/>
      <c r="D3" s="27"/>
      <c r="E3" s="25"/>
      <c r="F3" s="25"/>
      <c r="G3" s="25"/>
      <c r="H3" s="25"/>
      <c r="I3" s="41"/>
      <c r="J3" s="42" t="s">
        <v>39</v>
      </c>
    </row>
    <row r="4" spans="1:10" s="19" customFormat="1" ht="37.5" customHeight="1">
      <c r="A4" s="28" t="s">
        <v>1110</v>
      </c>
      <c r="B4" s="29" t="s">
        <v>483</v>
      </c>
      <c r="C4" s="30" t="s">
        <v>1111</v>
      </c>
      <c r="D4" s="30" t="s">
        <v>485</v>
      </c>
      <c r="E4" s="31" t="s">
        <v>486</v>
      </c>
      <c r="F4" s="32" t="s">
        <v>487</v>
      </c>
      <c r="G4" s="32" t="s">
        <v>1112</v>
      </c>
      <c r="H4" s="32" t="s">
        <v>489</v>
      </c>
      <c r="I4" s="29" t="s">
        <v>490</v>
      </c>
      <c r="J4" s="30" t="s">
        <v>491</v>
      </c>
    </row>
    <row r="5" spans="1:10" s="19" customFormat="1" ht="22.5" customHeight="1">
      <c r="A5" s="33" t="s">
        <v>492</v>
      </c>
      <c r="B5" s="34">
        <f>SUM(C5:J5)</f>
        <v>23234</v>
      </c>
      <c r="C5" s="35">
        <v>8082</v>
      </c>
      <c r="D5" s="35">
        <v>3834</v>
      </c>
      <c r="E5" s="34">
        <v>11318</v>
      </c>
      <c r="F5" s="34">
        <v>0</v>
      </c>
      <c r="G5" s="34">
        <v>0</v>
      </c>
      <c r="H5" s="34">
        <v>0</v>
      </c>
      <c r="I5" s="43">
        <v>0</v>
      </c>
      <c r="J5" s="44">
        <v>0</v>
      </c>
    </row>
    <row r="6" spans="1:10" s="19" customFormat="1" ht="22.5" customHeight="1">
      <c r="A6" s="36" t="s">
        <v>1113</v>
      </c>
      <c r="B6" s="34">
        <f>SUM(C6:J6)</f>
        <v>11148</v>
      </c>
      <c r="C6" s="34">
        <v>2501</v>
      </c>
      <c r="D6" s="34">
        <v>980</v>
      </c>
      <c r="E6" s="34">
        <v>7667</v>
      </c>
      <c r="F6" s="34">
        <v>0</v>
      </c>
      <c r="G6" s="34">
        <v>0</v>
      </c>
      <c r="H6" s="34">
        <v>0</v>
      </c>
      <c r="I6" s="43">
        <v>0</v>
      </c>
      <c r="J6" s="44">
        <v>0</v>
      </c>
    </row>
    <row r="7" spans="1:10" s="19" customFormat="1" ht="22.5" customHeight="1">
      <c r="A7" s="36" t="s">
        <v>1114</v>
      </c>
      <c r="B7" s="34">
        <f>SUM(C7:J7)</f>
        <v>140</v>
      </c>
      <c r="C7" s="34">
        <v>16</v>
      </c>
      <c r="D7" s="34">
        <v>28</v>
      </c>
      <c r="E7" s="34">
        <v>96</v>
      </c>
      <c r="F7" s="34">
        <v>0</v>
      </c>
      <c r="G7" s="34">
        <v>0</v>
      </c>
      <c r="H7" s="34">
        <v>0</v>
      </c>
      <c r="I7" s="43">
        <v>0</v>
      </c>
      <c r="J7" s="44">
        <v>0</v>
      </c>
    </row>
    <row r="8" spans="1:10" s="19" customFormat="1" ht="22.5" customHeight="1">
      <c r="A8" s="37" t="s">
        <v>1115</v>
      </c>
      <c r="B8" s="34">
        <f>SUM(C8:J8)</f>
        <v>6573</v>
      </c>
      <c r="C8" s="34">
        <v>201</v>
      </c>
      <c r="D8" s="34">
        <v>2822</v>
      </c>
      <c r="E8" s="34">
        <v>3550</v>
      </c>
      <c r="F8" s="34">
        <v>0</v>
      </c>
      <c r="G8" s="34">
        <v>0</v>
      </c>
      <c r="H8" s="34">
        <v>0</v>
      </c>
      <c r="I8" s="43">
        <v>0</v>
      </c>
      <c r="J8" s="45">
        <v>0</v>
      </c>
    </row>
    <row r="9" spans="1:10" s="19" customFormat="1" ht="22.5" customHeight="1">
      <c r="A9" s="37" t="s">
        <v>1116</v>
      </c>
      <c r="B9" s="34">
        <f>SUM(C9:J9)</f>
        <v>0</v>
      </c>
      <c r="C9" s="34"/>
      <c r="D9" s="34"/>
      <c r="E9" s="34"/>
      <c r="F9" s="38" t="s">
        <v>1117</v>
      </c>
      <c r="G9" s="38" t="s">
        <v>1117</v>
      </c>
      <c r="H9" s="38" t="s">
        <v>1117</v>
      </c>
      <c r="I9" s="38" t="s">
        <v>1117</v>
      </c>
      <c r="J9" s="46" t="s">
        <v>1117</v>
      </c>
    </row>
    <row r="10" spans="1:10" s="19" customFormat="1" ht="22.5" customHeight="1">
      <c r="A10" s="37" t="s">
        <v>1118</v>
      </c>
      <c r="B10" s="34">
        <f>SUM(C10:J10)</f>
        <v>0</v>
      </c>
      <c r="C10" s="34"/>
      <c r="D10" s="34"/>
      <c r="E10" s="34"/>
      <c r="F10" s="34">
        <v>0</v>
      </c>
      <c r="G10" s="34">
        <v>0</v>
      </c>
      <c r="H10" s="34">
        <v>0</v>
      </c>
      <c r="I10" s="43">
        <v>0</v>
      </c>
      <c r="J10" s="45">
        <v>0</v>
      </c>
    </row>
    <row r="11" spans="1:10" s="19" customFormat="1" ht="22.5" customHeight="1">
      <c r="A11" s="37" t="s">
        <v>1119</v>
      </c>
      <c r="B11" s="34">
        <f>SUM(C11:J11)</f>
        <v>198</v>
      </c>
      <c r="C11" s="34">
        <v>189</v>
      </c>
      <c r="D11" s="34">
        <v>4</v>
      </c>
      <c r="E11" s="34">
        <v>5</v>
      </c>
      <c r="F11" s="34">
        <v>0</v>
      </c>
      <c r="G11" s="38" t="s">
        <v>1117</v>
      </c>
      <c r="H11" s="38" t="s">
        <v>1117</v>
      </c>
      <c r="I11" s="34">
        <v>0</v>
      </c>
      <c r="J11" s="46" t="s">
        <v>1117</v>
      </c>
    </row>
    <row r="12" spans="1:10" s="19" customFormat="1" ht="22.5" customHeight="1">
      <c r="A12" s="36" t="s">
        <v>499</v>
      </c>
      <c r="B12" s="34">
        <f>SUM(C12:J12)</f>
        <v>23435</v>
      </c>
      <c r="C12" s="34">
        <f>SUM(C13:C15)</f>
        <v>8072</v>
      </c>
      <c r="D12" s="34">
        <f>SUM(D13:D15)</f>
        <v>3000</v>
      </c>
      <c r="E12" s="34">
        <f>SUM(E13:E15)</f>
        <v>12363</v>
      </c>
      <c r="F12" s="34"/>
      <c r="G12" s="34">
        <v>0</v>
      </c>
      <c r="H12" s="34">
        <v>0</v>
      </c>
      <c r="I12" s="43">
        <v>0</v>
      </c>
      <c r="J12" s="44">
        <v>0</v>
      </c>
    </row>
    <row r="13" spans="1:10" s="19" customFormat="1" ht="22.5" customHeight="1">
      <c r="A13" s="36" t="s">
        <v>1120</v>
      </c>
      <c r="B13" s="34">
        <f>SUM(C13:J13)</f>
        <v>23384</v>
      </c>
      <c r="C13" s="34">
        <v>8039</v>
      </c>
      <c r="D13" s="34">
        <v>2992</v>
      </c>
      <c r="E13" s="34">
        <v>12353</v>
      </c>
      <c r="F13" s="34"/>
      <c r="G13" s="34">
        <v>0</v>
      </c>
      <c r="H13" s="34">
        <v>0</v>
      </c>
      <c r="I13" s="43">
        <v>0</v>
      </c>
      <c r="J13" s="44">
        <v>0</v>
      </c>
    </row>
    <row r="14" spans="1:10" s="19" customFormat="1" ht="22.5" customHeight="1">
      <c r="A14" s="36" t="s">
        <v>1121</v>
      </c>
      <c r="B14" s="34">
        <f>SUM(C14:J14)</f>
        <v>0</v>
      </c>
      <c r="C14" s="34"/>
      <c r="D14" s="34"/>
      <c r="E14" s="34"/>
      <c r="F14" s="34"/>
      <c r="G14" s="34">
        <v>0</v>
      </c>
      <c r="H14" s="34">
        <v>0</v>
      </c>
      <c r="I14" s="43">
        <v>0</v>
      </c>
      <c r="J14" s="45">
        <v>0</v>
      </c>
    </row>
    <row r="15" spans="1:10" s="19" customFormat="1" ht="22.5" customHeight="1">
      <c r="A15" s="37" t="s">
        <v>1122</v>
      </c>
      <c r="B15" s="34">
        <f>SUM(C15:J15)</f>
        <v>51</v>
      </c>
      <c r="C15" s="34">
        <v>33</v>
      </c>
      <c r="D15" s="34">
        <v>8</v>
      </c>
      <c r="E15" s="34">
        <v>10</v>
      </c>
      <c r="F15" s="34"/>
      <c r="G15" s="38" t="s">
        <v>1117</v>
      </c>
      <c r="H15" s="38" t="s">
        <v>1117</v>
      </c>
      <c r="I15" s="34">
        <v>0</v>
      </c>
      <c r="J15" s="46" t="s">
        <v>1117</v>
      </c>
    </row>
    <row r="16" spans="1:10" s="19" customFormat="1" ht="22.5" customHeight="1">
      <c r="A16" s="33" t="s">
        <v>503</v>
      </c>
      <c r="B16" s="34">
        <f>B5-B12</f>
        <v>-201</v>
      </c>
      <c r="C16" s="34">
        <f>C5-C12</f>
        <v>10</v>
      </c>
      <c r="D16" s="34">
        <f>D5-D12</f>
        <v>834</v>
      </c>
      <c r="E16" s="34">
        <f>E5-E12</f>
        <v>-1045</v>
      </c>
      <c r="F16" s="34"/>
      <c r="G16" s="34">
        <v>0</v>
      </c>
      <c r="H16" s="34">
        <v>0</v>
      </c>
      <c r="I16" s="43">
        <v>0</v>
      </c>
      <c r="J16" s="44">
        <v>0</v>
      </c>
    </row>
    <row r="17" spans="1:10" s="19" customFormat="1" ht="22.5" customHeight="1">
      <c r="A17" s="36" t="s">
        <v>504</v>
      </c>
      <c r="B17" s="34">
        <f>SUM(C17:E17)</f>
        <v>11515</v>
      </c>
      <c r="C17" s="34">
        <v>2055</v>
      </c>
      <c r="D17" s="34">
        <v>8280</v>
      </c>
      <c r="E17" s="34">
        <v>1180</v>
      </c>
      <c r="F17" s="34"/>
      <c r="G17" s="34">
        <v>0</v>
      </c>
      <c r="H17" s="34">
        <v>0</v>
      </c>
      <c r="I17" s="43">
        <v>0</v>
      </c>
      <c r="J17" s="44">
        <v>0</v>
      </c>
    </row>
    <row r="18" spans="1:10" s="19" customFormat="1" ht="15" customHeight="1">
      <c r="A18" s="22"/>
      <c r="B18" s="39"/>
      <c r="C18" s="39"/>
      <c r="D18" s="22"/>
      <c r="E18" s="39"/>
      <c r="F18" s="39"/>
      <c r="G18" s="39"/>
      <c r="H18" s="39"/>
      <c r="I18" s="39"/>
      <c r="J18" s="47"/>
    </row>
  </sheetData>
  <sheetProtection/>
  <mergeCells count="2">
    <mergeCell ref="A1:J1"/>
    <mergeCell ref="I2:J2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2.75390625" style="3" customWidth="1"/>
    <col min="2" max="2" width="21.50390625" style="3" customWidth="1"/>
    <col min="3" max="3" width="23.00390625" style="3" customWidth="1"/>
    <col min="4" max="4" width="33.50390625" style="3" customWidth="1"/>
    <col min="5" max="5" width="13.875" style="3" bestFit="1" customWidth="1"/>
    <col min="6" max="16384" width="8.75390625" style="3" customWidth="1"/>
  </cols>
  <sheetData>
    <row r="1" spans="1:4" s="1" customFormat="1" ht="30" customHeight="1">
      <c r="A1" s="4" t="s">
        <v>1123</v>
      </c>
      <c r="B1" s="4"/>
      <c r="C1" s="4"/>
      <c r="D1" s="4"/>
    </row>
    <row r="2" spans="1:4" s="2" customFormat="1" ht="27" customHeight="1">
      <c r="A2" s="5"/>
      <c r="B2" s="5"/>
      <c r="C2" s="5"/>
      <c r="D2" s="6" t="s">
        <v>39</v>
      </c>
    </row>
    <row r="3" spans="1:4" s="2" customFormat="1" ht="41.25" customHeight="1">
      <c r="A3" s="7" t="s">
        <v>1124</v>
      </c>
      <c r="B3" s="8"/>
      <c r="C3" s="9" t="s">
        <v>1125</v>
      </c>
      <c r="D3" s="9" t="s">
        <v>44</v>
      </c>
    </row>
    <row r="4" spans="1:4" s="2" customFormat="1" ht="24.75" customHeight="1">
      <c r="A4" s="10" t="s">
        <v>1126</v>
      </c>
      <c r="B4" s="11"/>
      <c r="C4" s="17">
        <v>25574</v>
      </c>
      <c r="D4" s="13"/>
    </row>
    <row r="5" spans="1:4" s="2" customFormat="1" ht="24.75" customHeight="1">
      <c r="A5" s="10" t="s">
        <v>1127</v>
      </c>
      <c r="B5" s="11"/>
      <c r="C5" s="17">
        <v>25574</v>
      </c>
      <c r="D5" s="14"/>
    </row>
    <row r="6" spans="1:4" s="2" customFormat="1" ht="24.75" customHeight="1">
      <c r="A6" s="10" t="s">
        <v>1128</v>
      </c>
      <c r="B6" s="11"/>
      <c r="C6" s="17">
        <v>35029</v>
      </c>
      <c r="D6" s="15"/>
    </row>
    <row r="7" spans="1:4" s="2" customFormat="1" ht="24.75" customHeight="1">
      <c r="A7" s="10" t="s">
        <v>1127</v>
      </c>
      <c r="B7" s="11"/>
      <c r="C7" s="17">
        <v>35029</v>
      </c>
      <c r="D7" s="16"/>
    </row>
    <row r="8" s="2" customFormat="1" ht="11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>
      <c r="E19" s="18"/>
    </row>
  </sheetData>
  <sheetProtection/>
  <mergeCells count="6">
    <mergeCell ref="A1:D1"/>
    <mergeCell ref="A3:B3"/>
    <mergeCell ref="A4:B4"/>
    <mergeCell ref="A5:B5"/>
    <mergeCell ref="A6:B6"/>
    <mergeCell ref="A7:B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4"/>
  <sheetViews>
    <sheetView workbookViewId="0" topLeftCell="A1">
      <selection activeCell="A11" sqref="A11"/>
    </sheetView>
  </sheetViews>
  <sheetFormatPr defaultColWidth="9.00390625" defaultRowHeight="14.25"/>
  <cols>
    <col min="1" max="1" width="120.375" style="126" customWidth="1"/>
    <col min="2" max="16384" width="9.00390625" style="126" customWidth="1"/>
  </cols>
  <sheetData>
    <row r="2" s="126" customFormat="1" ht="18.75">
      <c r="A2" s="323"/>
    </row>
    <row r="3" s="126" customFormat="1" ht="18.75">
      <c r="A3" s="324"/>
    </row>
    <row r="4" s="126" customFormat="1" ht="18.75" customHeight="1">
      <c r="A4" s="324"/>
    </row>
    <row r="5" s="126" customFormat="1" ht="54.75" customHeight="1"/>
    <row r="6" s="126" customFormat="1" ht="64.5" customHeight="1">
      <c r="A6" s="325" t="s">
        <v>34</v>
      </c>
    </row>
    <row r="7" s="126" customFormat="1" ht="57.75" customHeight="1">
      <c r="A7" s="325" t="s">
        <v>35</v>
      </c>
    </row>
    <row r="8" s="126" customFormat="1" ht="14.25">
      <c r="A8" s="326"/>
    </row>
    <row r="9" s="126" customFormat="1" ht="14.25">
      <c r="A9" s="326"/>
    </row>
    <row r="10" s="126" customFormat="1" ht="14.25">
      <c r="A10" s="326"/>
    </row>
    <row r="11" s="126" customFormat="1" ht="14.25">
      <c r="A11" s="326"/>
    </row>
    <row r="12" s="126" customFormat="1" ht="30" customHeight="1">
      <c r="A12" s="326"/>
    </row>
    <row r="13" s="126" customFormat="1" ht="32.25" customHeight="1">
      <c r="A13" s="327" t="s">
        <v>36</v>
      </c>
    </row>
    <row r="14" s="126" customFormat="1" ht="29.25" customHeight="1">
      <c r="A14" s="328">
        <v>43191</v>
      </c>
    </row>
  </sheetData>
  <sheetProtection/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2.75390625" style="3" customWidth="1"/>
    <col min="2" max="2" width="30.25390625" style="3" customWidth="1"/>
    <col min="3" max="3" width="27.75390625" style="3" customWidth="1"/>
    <col min="4" max="4" width="30.125" style="3" customWidth="1"/>
    <col min="5" max="16384" width="8.75390625" style="3" customWidth="1"/>
  </cols>
  <sheetData>
    <row r="1" spans="1:4" s="1" customFormat="1" ht="24.75" customHeight="1">
      <c r="A1" s="4" t="s">
        <v>1129</v>
      </c>
      <c r="B1" s="4"/>
      <c r="C1" s="4"/>
      <c r="D1" s="4"/>
    </row>
    <row r="2" spans="1:4" s="2" customFormat="1" ht="36" customHeight="1">
      <c r="A2" s="5"/>
      <c r="B2" s="5"/>
      <c r="C2" s="5"/>
      <c r="D2" s="6" t="s">
        <v>39</v>
      </c>
    </row>
    <row r="3" spans="1:4" s="2" customFormat="1" ht="41.25" customHeight="1">
      <c r="A3" s="7" t="s">
        <v>1124</v>
      </c>
      <c r="B3" s="8"/>
      <c r="C3" s="9" t="s">
        <v>1125</v>
      </c>
      <c r="D3" s="9" t="s">
        <v>44</v>
      </c>
    </row>
    <row r="4" spans="1:4" s="2" customFormat="1" ht="33" customHeight="1">
      <c r="A4" s="10" t="s">
        <v>1130</v>
      </c>
      <c r="B4" s="11"/>
      <c r="C4" s="12">
        <v>1700</v>
      </c>
      <c r="D4" s="13"/>
    </row>
    <row r="5" spans="1:4" s="2" customFormat="1" ht="33" customHeight="1">
      <c r="A5" s="10" t="s">
        <v>1127</v>
      </c>
      <c r="B5" s="11"/>
      <c r="C5" s="12">
        <v>1700</v>
      </c>
      <c r="D5" s="14"/>
    </row>
    <row r="6" spans="1:4" s="2" customFormat="1" ht="33" customHeight="1">
      <c r="A6" s="10" t="s">
        <v>1131</v>
      </c>
      <c r="B6" s="11"/>
      <c r="C6" s="12">
        <v>2700</v>
      </c>
      <c r="D6" s="15"/>
    </row>
    <row r="7" spans="1:4" s="2" customFormat="1" ht="33" customHeight="1">
      <c r="A7" s="10" t="s">
        <v>1127</v>
      </c>
      <c r="B7" s="11"/>
      <c r="C7" s="12">
        <v>2700</v>
      </c>
      <c r="D7" s="16"/>
    </row>
  </sheetData>
  <sheetProtection/>
  <mergeCells count="6">
    <mergeCell ref="A1:D1"/>
    <mergeCell ref="A3:B3"/>
    <mergeCell ref="A4:B4"/>
    <mergeCell ref="A5:B5"/>
    <mergeCell ref="A6:B6"/>
    <mergeCell ref="A7:B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9"/>
  <sheetViews>
    <sheetView workbookViewId="0" topLeftCell="A13">
      <selection activeCell="C22" sqref="C22:C29"/>
    </sheetView>
  </sheetViews>
  <sheetFormatPr defaultColWidth="9.00390625" defaultRowHeight="14.25"/>
  <cols>
    <col min="1" max="1" width="41.375" style="313" customWidth="1"/>
    <col min="2" max="2" width="19.75390625" style="313" customWidth="1"/>
    <col min="3" max="3" width="17.50390625" style="314" customWidth="1"/>
    <col min="4" max="4" width="18.125" style="313" customWidth="1"/>
    <col min="5" max="5" width="18.375" style="313" customWidth="1"/>
    <col min="6" max="255" width="9.00390625" style="313" customWidth="1"/>
    <col min="256" max="256" width="9.00390625" style="315" customWidth="1"/>
  </cols>
  <sheetData>
    <row r="1" spans="1:255" ht="18.75">
      <c r="A1" s="316" t="s">
        <v>37</v>
      </c>
      <c r="B1" s="316"/>
      <c r="C1" s="316"/>
      <c r="D1" s="316"/>
      <c r="E1" s="316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  <c r="GO1" s="317"/>
      <c r="GP1" s="317"/>
      <c r="GQ1" s="317"/>
      <c r="GR1" s="317"/>
      <c r="GS1" s="317"/>
      <c r="GT1" s="317"/>
      <c r="GU1" s="317"/>
      <c r="GV1" s="317"/>
      <c r="GW1" s="317"/>
      <c r="GX1" s="317"/>
      <c r="GY1" s="317"/>
      <c r="GZ1" s="317"/>
      <c r="HA1" s="317"/>
      <c r="HB1" s="317"/>
      <c r="HC1" s="317"/>
      <c r="HD1" s="317"/>
      <c r="HE1" s="317"/>
      <c r="HF1" s="317"/>
      <c r="HG1" s="317"/>
      <c r="HH1" s="317"/>
      <c r="HI1" s="317"/>
      <c r="HJ1" s="317"/>
      <c r="HK1" s="317"/>
      <c r="HL1" s="317"/>
      <c r="HM1" s="317"/>
      <c r="HN1" s="317"/>
      <c r="HO1" s="317"/>
      <c r="HP1" s="317"/>
      <c r="HQ1" s="317"/>
      <c r="HR1" s="317"/>
      <c r="HS1" s="317"/>
      <c r="HT1" s="317"/>
      <c r="HU1" s="317"/>
      <c r="HV1" s="317"/>
      <c r="HW1" s="317"/>
      <c r="HX1" s="317"/>
      <c r="HY1" s="317"/>
      <c r="HZ1" s="317"/>
      <c r="IA1" s="317"/>
      <c r="IB1" s="317"/>
      <c r="IC1" s="317"/>
      <c r="ID1" s="317"/>
      <c r="IE1" s="317"/>
      <c r="IF1" s="317"/>
      <c r="IG1" s="317"/>
      <c r="IH1" s="317"/>
      <c r="II1" s="317"/>
      <c r="IJ1" s="317"/>
      <c r="IK1" s="317"/>
      <c r="IL1" s="317"/>
      <c r="IM1" s="317"/>
      <c r="IN1" s="317"/>
      <c r="IO1" s="317"/>
      <c r="IP1" s="317"/>
      <c r="IQ1" s="317"/>
      <c r="IR1" s="317"/>
      <c r="IS1" s="317"/>
      <c r="IT1" s="317"/>
      <c r="IU1" s="317"/>
    </row>
    <row r="2" spans="1:255" ht="18.75">
      <c r="A2" s="313" t="s">
        <v>38</v>
      </c>
      <c r="E2" s="318" t="s">
        <v>39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  <c r="FC2" s="317"/>
      <c r="FD2" s="317"/>
      <c r="FE2" s="317"/>
      <c r="FF2" s="317"/>
      <c r="FG2" s="317"/>
      <c r="FH2" s="317"/>
      <c r="FI2" s="317"/>
      <c r="FJ2" s="317"/>
      <c r="FK2" s="317"/>
      <c r="FL2" s="317"/>
      <c r="FM2" s="317"/>
      <c r="FN2" s="317"/>
      <c r="FO2" s="317"/>
      <c r="FP2" s="317"/>
      <c r="FQ2" s="317"/>
      <c r="FR2" s="317"/>
      <c r="FS2" s="317"/>
      <c r="FT2" s="317"/>
      <c r="FU2" s="317"/>
      <c r="FV2" s="317"/>
      <c r="FW2" s="317"/>
      <c r="FX2" s="317"/>
      <c r="FY2" s="317"/>
      <c r="FZ2" s="317"/>
      <c r="GA2" s="317"/>
      <c r="GB2" s="317"/>
      <c r="GC2" s="317"/>
      <c r="GD2" s="317"/>
      <c r="GE2" s="317"/>
      <c r="GF2" s="317"/>
      <c r="GG2" s="317"/>
      <c r="GH2" s="317"/>
      <c r="GI2" s="317"/>
      <c r="GJ2" s="317"/>
      <c r="GK2" s="317"/>
      <c r="GL2" s="317"/>
      <c r="GM2" s="317"/>
      <c r="GN2" s="317"/>
      <c r="GO2" s="317"/>
      <c r="GP2" s="317"/>
      <c r="GQ2" s="317"/>
      <c r="GR2" s="317"/>
      <c r="GS2" s="317"/>
      <c r="GT2" s="317"/>
      <c r="GU2" s="317"/>
      <c r="GV2" s="317"/>
      <c r="GW2" s="317"/>
      <c r="GX2" s="317"/>
      <c r="GY2" s="317"/>
      <c r="GZ2" s="317"/>
      <c r="HA2" s="317"/>
      <c r="HB2" s="317"/>
      <c r="HC2" s="317"/>
      <c r="HD2" s="317"/>
      <c r="HE2" s="317"/>
      <c r="HF2" s="317"/>
      <c r="HG2" s="317"/>
      <c r="HH2" s="317"/>
      <c r="HI2" s="317"/>
      <c r="HJ2" s="317"/>
      <c r="HK2" s="317"/>
      <c r="HL2" s="317"/>
      <c r="HM2" s="317"/>
      <c r="HN2" s="317"/>
      <c r="HO2" s="317"/>
      <c r="HP2" s="317"/>
      <c r="HQ2" s="317"/>
      <c r="HR2" s="317"/>
      <c r="HS2" s="317"/>
      <c r="HT2" s="317"/>
      <c r="HU2" s="317"/>
      <c r="HV2" s="317"/>
      <c r="HW2" s="317"/>
      <c r="HX2" s="317"/>
      <c r="HY2" s="317"/>
      <c r="HZ2" s="317"/>
      <c r="IA2" s="317"/>
      <c r="IB2" s="317"/>
      <c r="IC2" s="317"/>
      <c r="ID2" s="317"/>
      <c r="IE2" s="317"/>
      <c r="IF2" s="317"/>
      <c r="IG2" s="317"/>
      <c r="IH2" s="317"/>
      <c r="II2" s="317"/>
      <c r="IJ2" s="317"/>
      <c r="IK2" s="317"/>
      <c r="IL2" s="317"/>
      <c r="IM2" s="317"/>
      <c r="IN2" s="317"/>
      <c r="IO2" s="317"/>
      <c r="IP2" s="317"/>
      <c r="IQ2" s="317"/>
      <c r="IR2" s="317"/>
      <c r="IS2" s="317"/>
      <c r="IT2" s="317"/>
      <c r="IU2" s="317"/>
    </row>
    <row r="3" spans="1:91" s="311" customFormat="1" ht="33.75" customHeight="1">
      <c r="A3" s="250" t="s">
        <v>40</v>
      </c>
      <c r="B3" s="250" t="s">
        <v>41</v>
      </c>
      <c r="C3" s="250" t="s">
        <v>42</v>
      </c>
      <c r="D3" s="250" t="s">
        <v>43</v>
      </c>
      <c r="E3" s="250" t="s">
        <v>44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</row>
    <row r="4" spans="1:91" s="312" customFormat="1" ht="18.75">
      <c r="A4" s="319" t="s">
        <v>45</v>
      </c>
      <c r="B4" s="250">
        <f>B5+B21</f>
        <v>8100</v>
      </c>
      <c r="C4" s="250">
        <f>C5+C21</f>
        <v>8560</v>
      </c>
      <c r="D4" s="320">
        <f>C4/B4</f>
        <v>1.05679012345679</v>
      </c>
      <c r="E4" s="319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</row>
    <row r="5" spans="1:253" s="312" customFormat="1" ht="18.75">
      <c r="A5" s="319" t="s">
        <v>46</v>
      </c>
      <c r="B5" s="250">
        <f>B6+B7+B8+B9+B10+B11+B12+B13+B14+B15+B16+B17+B18+B19</f>
        <v>4011</v>
      </c>
      <c r="C5" s="250">
        <f>C6+C7+C8+C9+C10+C11+C12+C13+C14+C15+C16+C17+C18+C19</f>
        <v>3775</v>
      </c>
      <c r="D5" s="320">
        <f aca="true" t="shared" si="0" ref="D5:D30">C5/B5</f>
        <v>0.9411618050361505</v>
      </c>
      <c r="E5" s="319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317"/>
      <c r="EM5" s="317"/>
      <c r="EN5" s="317"/>
      <c r="EO5" s="317"/>
      <c r="EP5" s="317"/>
      <c r="EQ5" s="317"/>
      <c r="ER5" s="317"/>
      <c r="ES5" s="3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  <c r="FG5" s="317"/>
      <c r="FH5" s="317"/>
      <c r="FI5" s="317"/>
      <c r="FJ5" s="317"/>
      <c r="FK5" s="317"/>
      <c r="FL5" s="317"/>
      <c r="FM5" s="317"/>
      <c r="FN5" s="317"/>
      <c r="FO5" s="317"/>
      <c r="FP5" s="317"/>
      <c r="FQ5" s="317"/>
      <c r="FR5" s="317"/>
      <c r="FS5" s="317"/>
      <c r="FT5" s="317"/>
      <c r="FU5" s="317"/>
      <c r="FV5" s="317"/>
      <c r="FW5" s="317"/>
      <c r="FX5" s="317"/>
      <c r="FY5" s="317"/>
      <c r="FZ5" s="317"/>
      <c r="GA5" s="317"/>
      <c r="GB5" s="317"/>
      <c r="GC5" s="317"/>
      <c r="GD5" s="317"/>
      <c r="GE5" s="317"/>
      <c r="GF5" s="317"/>
      <c r="GG5" s="317"/>
      <c r="GH5" s="317"/>
      <c r="GI5" s="317"/>
      <c r="GJ5" s="317"/>
      <c r="GK5" s="317"/>
      <c r="GL5" s="317"/>
      <c r="GM5" s="317"/>
      <c r="GN5" s="317"/>
      <c r="GO5" s="317"/>
      <c r="GP5" s="317"/>
      <c r="GQ5" s="317"/>
      <c r="GR5" s="317"/>
      <c r="GS5" s="317"/>
      <c r="GT5" s="317"/>
      <c r="GU5" s="317"/>
      <c r="GV5" s="317"/>
      <c r="GW5" s="317"/>
      <c r="GX5" s="317"/>
      <c r="GY5" s="317"/>
      <c r="GZ5" s="317"/>
      <c r="HA5" s="317"/>
      <c r="HB5" s="317"/>
      <c r="HC5" s="317"/>
      <c r="HD5" s="317"/>
      <c r="HE5" s="317"/>
      <c r="HF5" s="317"/>
      <c r="HG5" s="317"/>
      <c r="HH5" s="317"/>
      <c r="HI5" s="317"/>
      <c r="HJ5" s="317"/>
      <c r="HK5" s="317"/>
      <c r="HL5" s="317"/>
      <c r="HM5" s="317"/>
      <c r="HN5" s="317"/>
      <c r="HO5" s="317"/>
      <c r="HP5" s="317"/>
      <c r="HQ5" s="317"/>
      <c r="HR5" s="317"/>
      <c r="HS5" s="317"/>
      <c r="HT5" s="317"/>
      <c r="HU5" s="317"/>
      <c r="HV5" s="317"/>
      <c r="HW5" s="317"/>
      <c r="HX5" s="317"/>
      <c r="HY5" s="317"/>
      <c r="HZ5" s="317"/>
      <c r="IA5" s="317"/>
      <c r="IB5" s="317"/>
      <c r="IC5" s="317"/>
      <c r="ID5" s="317"/>
      <c r="IE5" s="317"/>
      <c r="IF5" s="317"/>
      <c r="IG5" s="317"/>
      <c r="IH5" s="317"/>
      <c r="II5" s="317"/>
      <c r="IJ5" s="317"/>
      <c r="IK5" s="317"/>
      <c r="IL5" s="317"/>
      <c r="IM5" s="317"/>
      <c r="IN5" s="317"/>
      <c r="IO5" s="317"/>
      <c r="IP5" s="317"/>
      <c r="IQ5" s="317"/>
      <c r="IR5" s="317"/>
      <c r="IS5" s="317"/>
    </row>
    <row r="6" spans="1:253" s="311" customFormat="1" ht="18.75">
      <c r="A6" s="319" t="s">
        <v>47</v>
      </c>
      <c r="B6" s="250">
        <v>1903</v>
      </c>
      <c r="C6" s="247">
        <v>1850</v>
      </c>
      <c r="D6" s="320">
        <f t="shared" si="0"/>
        <v>0.9721492380451918</v>
      </c>
      <c r="E6" s="319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</row>
    <row r="7" spans="1:253" s="311" customFormat="1" ht="18.75">
      <c r="A7" s="319" t="s">
        <v>48</v>
      </c>
      <c r="B7" s="250"/>
      <c r="C7" s="247"/>
      <c r="D7" s="320"/>
      <c r="E7" s="319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317"/>
      <c r="DY7" s="317"/>
      <c r="DZ7" s="317"/>
      <c r="EA7" s="317"/>
      <c r="EB7" s="317"/>
      <c r="EC7" s="317"/>
      <c r="ED7" s="317"/>
      <c r="EE7" s="317"/>
      <c r="EF7" s="317"/>
      <c r="EG7" s="317"/>
      <c r="EH7" s="317"/>
      <c r="EI7" s="317"/>
      <c r="EJ7" s="317"/>
      <c r="EK7" s="317"/>
      <c r="EL7" s="317"/>
      <c r="EM7" s="317"/>
      <c r="EN7" s="317"/>
      <c r="EO7" s="317"/>
      <c r="EP7" s="317"/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7"/>
      <c r="FF7" s="317"/>
      <c r="FG7" s="317"/>
      <c r="FH7" s="317"/>
      <c r="FI7" s="317"/>
      <c r="FJ7" s="317"/>
      <c r="FK7" s="317"/>
      <c r="FL7" s="317"/>
      <c r="FM7" s="317"/>
      <c r="FN7" s="317"/>
      <c r="FO7" s="317"/>
      <c r="FP7" s="317"/>
      <c r="FQ7" s="317"/>
      <c r="FR7" s="317"/>
      <c r="FS7" s="317"/>
      <c r="FT7" s="317"/>
      <c r="FU7" s="317"/>
      <c r="FV7" s="317"/>
      <c r="FW7" s="317"/>
      <c r="FX7" s="317"/>
      <c r="FY7" s="317"/>
      <c r="FZ7" s="317"/>
      <c r="GA7" s="317"/>
      <c r="GB7" s="317"/>
      <c r="GC7" s="317"/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  <c r="GO7" s="317"/>
      <c r="GP7" s="317"/>
      <c r="GQ7" s="317"/>
      <c r="GR7" s="317"/>
      <c r="GS7" s="317"/>
      <c r="GT7" s="317"/>
      <c r="GU7" s="317"/>
      <c r="GV7" s="317"/>
      <c r="GW7" s="317"/>
      <c r="GX7" s="317"/>
      <c r="GY7" s="317"/>
      <c r="GZ7" s="317"/>
      <c r="HA7" s="317"/>
      <c r="HB7" s="317"/>
      <c r="HC7" s="317"/>
      <c r="HD7" s="317"/>
      <c r="HE7" s="317"/>
      <c r="HF7" s="317"/>
      <c r="HG7" s="317"/>
      <c r="HH7" s="317"/>
      <c r="HI7" s="317"/>
      <c r="HJ7" s="317"/>
      <c r="HK7" s="317"/>
      <c r="HL7" s="317"/>
      <c r="HM7" s="317"/>
      <c r="HN7" s="317"/>
      <c r="HO7" s="317"/>
      <c r="HP7" s="317"/>
      <c r="HQ7" s="317"/>
      <c r="HR7" s="317"/>
      <c r="HS7" s="317"/>
      <c r="HT7" s="317"/>
      <c r="HU7" s="317"/>
      <c r="HV7" s="317"/>
      <c r="HW7" s="317"/>
      <c r="HX7" s="317"/>
      <c r="HY7" s="317"/>
      <c r="HZ7" s="317"/>
      <c r="IA7" s="317"/>
      <c r="IB7" s="317"/>
      <c r="IC7" s="317"/>
      <c r="ID7" s="317"/>
      <c r="IE7" s="317"/>
      <c r="IF7" s="317"/>
      <c r="IG7" s="317"/>
      <c r="IH7" s="317"/>
      <c r="II7" s="317"/>
      <c r="IJ7" s="317"/>
      <c r="IK7" s="317"/>
      <c r="IL7" s="317"/>
      <c r="IM7" s="317"/>
      <c r="IN7" s="317"/>
      <c r="IO7" s="317"/>
      <c r="IP7" s="317"/>
      <c r="IQ7" s="317"/>
      <c r="IR7" s="317"/>
      <c r="IS7" s="317"/>
    </row>
    <row r="8" spans="1:253" s="311" customFormat="1" ht="18.75">
      <c r="A8" s="319" t="s">
        <v>49</v>
      </c>
      <c r="B8" s="250">
        <v>48</v>
      </c>
      <c r="C8" s="247">
        <v>79</v>
      </c>
      <c r="D8" s="320">
        <f t="shared" si="0"/>
        <v>1.6458333333333333</v>
      </c>
      <c r="E8" s="319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317"/>
      <c r="ID8" s="317"/>
      <c r="IE8" s="317"/>
      <c r="IF8" s="317"/>
      <c r="IG8" s="317"/>
      <c r="IH8" s="317"/>
      <c r="II8" s="317"/>
      <c r="IJ8" s="317"/>
      <c r="IK8" s="317"/>
      <c r="IL8" s="317"/>
      <c r="IM8" s="317"/>
      <c r="IN8" s="317"/>
      <c r="IO8" s="317"/>
      <c r="IP8" s="317"/>
      <c r="IQ8" s="317"/>
      <c r="IR8" s="317"/>
      <c r="IS8" s="317"/>
    </row>
    <row r="9" spans="1:253" s="311" customFormat="1" ht="18.75">
      <c r="A9" s="319" t="s">
        <v>50</v>
      </c>
      <c r="B9" s="250">
        <v>187</v>
      </c>
      <c r="C9" s="247">
        <v>168</v>
      </c>
      <c r="D9" s="320">
        <f t="shared" si="0"/>
        <v>0.8983957219251337</v>
      </c>
      <c r="E9" s="319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7"/>
      <c r="IF9" s="317"/>
      <c r="IG9" s="317"/>
      <c r="IH9" s="317"/>
      <c r="II9" s="317"/>
      <c r="IJ9" s="317"/>
      <c r="IK9" s="317"/>
      <c r="IL9" s="317"/>
      <c r="IM9" s="317"/>
      <c r="IN9" s="317"/>
      <c r="IO9" s="317"/>
      <c r="IP9" s="317"/>
      <c r="IQ9" s="317"/>
      <c r="IR9" s="317"/>
      <c r="IS9" s="317"/>
    </row>
    <row r="10" spans="1:253" s="311" customFormat="1" ht="18.75">
      <c r="A10" s="319" t="s">
        <v>51</v>
      </c>
      <c r="B10" s="321">
        <v>863</v>
      </c>
      <c r="C10" s="247">
        <v>531</v>
      </c>
      <c r="D10" s="320">
        <f t="shared" si="0"/>
        <v>0.6152954808806489</v>
      </c>
      <c r="E10" s="319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  <c r="GO10" s="317"/>
      <c r="GP10" s="317"/>
      <c r="GQ10" s="317"/>
      <c r="GR10" s="317"/>
      <c r="GS10" s="317"/>
      <c r="GT10" s="317"/>
      <c r="GU10" s="317"/>
      <c r="GV10" s="317"/>
      <c r="GW10" s="317"/>
      <c r="GX10" s="317"/>
      <c r="GY10" s="317"/>
      <c r="GZ10" s="317"/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  <c r="HQ10" s="317"/>
      <c r="HR10" s="317"/>
      <c r="HS10" s="317"/>
      <c r="HT10" s="317"/>
      <c r="HU10" s="317"/>
      <c r="HV10" s="317"/>
      <c r="HW10" s="317"/>
      <c r="HX10" s="317"/>
      <c r="HY10" s="317"/>
      <c r="HZ10" s="317"/>
      <c r="IA10" s="317"/>
      <c r="IB10" s="317"/>
      <c r="IC10" s="317"/>
      <c r="ID10" s="317"/>
      <c r="IE10" s="317"/>
      <c r="IF10" s="317"/>
      <c r="IG10" s="317"/>
      <c r="IH10" s="317"/>
      <c r="II10" s="317"/>
      <c r="IJ10" s="317"/>
      <c r="IK10" s="317"/>
      <c r="IL10" s="317"/>
      <c r="IM10" s="317"/>
      <c r="IN10" s="317"/>
      <c r="IO10" s="317"/>
      <c r="IP10" s="317"/>
      <c r="IQ10" s="317"/>
      <c r="IR10" s="317"/>
      <c r="IS10" s="317"/>
    </row>
    <row r="11" spans="1:253" s="311" customFormat="1" ht="18.75">
      <c r="A11" s="319" t="s">
        <v>52</v>
      </c>
      <c r="B11" s="321">
        <v>180</v>
      </c>
      <c r="C11" s="247">
        <v>190</v>
      </c>
      <c r="D11" s="320">
        <f t="shared" si="0"/>
        <v>1.0555555555555556</v>
      </c>
      <c r="E11" s="319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  <c r="GO11" s="317"/>
      <c r="GP11" s="317"/>
      <c r="GQ11" s="317"/>
      <c r="GR11" s="317"/>
      <c r="GS11" s="317"/>
      <c r="GT11" s="317"/>
      <c r="GU11" s="317"/>
      <c r="GV11" s="317"/>
      <c r="GW11" s="317"/>
      <c r="GX11" s="317"/>
      <c r="GY11" s="317"/>
      <c r="GZ11" s="317"/>
      <c r="HA11" s="317"/>
      <c r="HB11" s="317"/>
      <c r="HC11" s="317"/>
      <c r="HD11" s="317"/>
      <c r="HE11" s="317"/>
      <c r="HF11" s="317"/>
      <c r="HG11" s="317"/>
      <c r="HH11" s="317"/>
      <c r="HI11" s="317"/>
      <c r="HJ11" s="317"/>
      <c r="HK11" s="317"/>
      <c r="HL11" s="317"/>
      <c r="HM11" s="317"/>
      <c r="HN11" s="317"/>
      <c r="HO11" s="317"/>
      <c r="HP11" s="317"/>
      <c r="HQ11" s="317"/>
      <c r="HR11" s="317"/>
      <c r="HS11" s="317"/>
      <c r="HT11" s="317"/>
      <c r="HU11" s="317"/>
      <c r="HV11" s="317"/>
      <c r="HW11" s="317"/>
      <c r="HX11" s="317"/>
      <c r="HY11" s="317"/>
      <c r="HZ11" s="317"/>
      <c r="IA11" s="317"/>
      <c r="IB11" s="317"/>
      <c r="IC11" s="317"/>
      <c r="ID11" s="317"/>
      <c r="IE11" s="317"/>
      <c r="IF11" s="317"/>
      <c r="IG11" s="317"/>
      <c r="IH11" s="317"/>
      <c r="II11" s="317"/>
      <c r="IJ11" s="317"/>
      <c r="IK11" s="317"/>
      <c r="IL11" s="317"/>
      <c r="IM11" s="317"/>
      <c r="IN11" s="317"/>
      <c r="IO11" s="317"/>
      <c r="IP11" s="317"/>
      <c r="IQ11" s="317"/>
      <c r="IR11" s="317"/>
      <c r="IS11" s="317"/>
    </row>
    <row r="12" spans="1:253" s="311" customFormat="1" ht="18.75">
      <c r="A12" s="319" t="s">
        <v>53</v>
      </c>
      <c r="B12" s="321">
        <v>145</v>
      </c>
      <c r="C12" s="247">
        <v>116</v>
      </c>
      <c r="D12" s="320">
        <f t="shared" si="0"/>
        <v>0.8</v>
      </c>
      <c r="E12" s="319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  <c r="GA12" s="317"/>
      <c r="GB12" s="317"/>
      <c r="GC12" s="317"/>
      <c r="GD12" s="317"/>
      <c r="GE12" s="317"/>
      <c r="GF12" s="317"/>
      <c r="GG12" s="317"/>
      <c r="GH12" s="317"/>
      <c r="GI12" s="317"/>
      <c r="GJ12" s="317"/>
      <c r="GK12" s="317"/>
      <c r="GL12" s="317"/>
      <c r="GM12" s="317"/>
      <c r="GN12" s="317"/>
      <c r="GO12" s="317"/>
      <c r="GP12" s="317"/>
      <c r="GQ12" s="317"/>
      <c r="GR12" s="317"/>
      <c r="GS12" s="317"/>
      <c r="GT12" s="317"/>
      <c r="GU12" s="317"/>
      <c r="GV12" s="317"/>
      <c r="GW12" s="317"/>
      <c r="GX12" s="317"/>
      <c r="GY12" s="317"/>
      <c r="GZ12" s="317"/>
      <c r="HA12" s="317"/>
      <c r="HB12" s="317"/>
      <c r="HC12" s="317"/>
      <c r="HD12" s="317"/>
      <c r="HE12" s="317"/>
      <c r="HF12" s="317"/>
      <c r="HG12" s="317"/>
      <c r="HH12" s="317"/>
      <c r="HI12" s="317"/>
      <c r="HJ12" s="317"/>
      <c r="HK12" s="317"/>
      <c r="HL12" s="317"/>
      <c r="HM12" s="317"/>
      <c r="HN12" s="317"/>
      <c r="HO12" s="317"/>
      <c r="HP12" s="317"/>
      <c r="HQ12" s="317"/>
      <c r="HR12" s="317"/>
      <c r="HS12" s="317"/>
      <c r="HT12" s="317"/>
      <c r="HU12" s="317"/>
      <c r="HV12" s="317"/>
      <c r="HW12" s="317"/>
      <c r="HX12" s="317"/>
      <c r="HY12" s="317"/>
      <c r="HZ12" s="317"/>
      <c r="IA12" s="317"/>
      <c r="IB12" s="317"/>
      <c r="IC12" s="317"/>
      <c r="ID12" s="317"/>
      <c r="IE12" s="317"/>
      <c r="IF12" s="317"/>
      <c r="IG12" s="317"/>
      <c r="IH12" s="317"/>
      <c r="II12" s="317"/>
      <c r="IJ12" s="317"/>
      <c r="IK12" s="317"/>
      <c r="IL12" s="317"/>
      <c r="IM12" s="317"/>
      <c r="IN12" s="317"/>
      <c r="IO12" s="317"/>
      <c r="IP12" s="317"/>
      <c r="IQ12" s="317"/>
      <c r="IR12" s="317"/>
      <c r="IS12" s="317"/>
    </row>
    <row r="13" spans="1:253" s="311" customFormat="1" ht="18.75">
      <c r="A13" s="319" t="s">
        <v>54</v>
      </c>
      <c r="B13" s="247">
        <v>125</v>
      </c>
      <c r="C13" s="247">
        <v>134</v>
      </c>
      <c r="D13" s="320">
        <f t="shared" si="0"/>
        <v>1.072</v>
      </c>
      <c r="E13" s="319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7"/>
      <c r="GF13" s="317"/>
      <c r="GG13" s="317"/>
      <c r="GH13" s="317"/>
      <c r="GI13" s="317"/>
      <c r="GJ13" s="317"/>
      <c r="GK13" s="317"/>
      <c r="GL13" s="317"/>
      <c r="GM13" s="317"/>
      <c r="GN13" s="317"/>
      <c r="GO13" s="317"/>
      <c r="GP13" s="317"/>
      <c r="GQ13" s="317"/>
      <c r="GR13" s="317"/>
      <c r="GS13" s="317"/>
      <c r="GT13" s="317"/>
      <c r="GU13" s="317"/>
      <c r="GV13" s="317"/>
      <c r="GW13" s="317"/>
      <c r="GX13" s="317"/>
      <c r="GY13" s="317"/>
      <c r="GZ13" s="317"/>
      <c r="HA13" s="317"/>
      <c r="HB13" s="317"/>
      <c r="HC13" s="317"/>
      <c r="HD13" s="317"/>
      <c r="HE13" s="317"/>
      <c r="HF13" s="317"/>
      <c r="HG13" s="317"/>
      <c r="HH13" s="317"/>
      <c r="HI13" s="317"/>
      <c r="HJ13" s="317"/>
      <c r="HK13" s="317"/>
      <c r="HL13" s="317"/>
      <c r="HM13" s="317"/>
      <c r="HN13" s="317"/>
      <c r="HO13" s="317"/>
      <c r="HP13" s="317"/>
      <c r="HQ13" s="317"/>
      <c r="HR13" s="317"/>
      <c r="HS13" s="317"/>
      <c r="HT13" s="317"/>
      <c r="HU13" s="317"/>
      <c r="HV13" s="317"/>
      <c r="HW13" s="317"/>
      <c r="HX13" s="317"/>
      <c r="HY13" s="317"/>
      <c r="HZ13" s="317"/>
      <c r="IA13" s="317"/>
      <c r="IB13" s="317"/>
      <c r="IC13" s="317"/>
      <c r="ID13" s="317"/>
      <c r="IE13" s="317"/>
      <c r="IF13" s="317"/>
      <c r="IG13" s="317"/>
      <c r="IH13" s="317"/>
      <c r="II13" s="317"/>
      <c r="IJ13" s="317"/>
      <c r="IK13" s="317"/>
      <c r="IL13" s="317"/>
      <c r="IM13" s="317"/>
      <c r="IN13" s="317"/>
      <c r="IO13" s="317"/>
      <c r="IP13" s="317"/>
      <c r="IQ13" s="317"/>
      <c r="IR13" s="317"/>
      <c r="IS13" s="317"/>
    </row>
    <row r="14" spans="1:253" s="311" customFormat="1" ht="18.75">
      <c r="A14" s="319" t="s">
        <v>55</v>
      </c>
      <c r="B14" s="247">
        <v>75</v>
      </c>
      <c r="C14" s="247">
        <v>71</v>
      </c>
      <c r="D14" s="320">
        <f t="shared" si="0"/>
        <v>0.9466666666666667</v>
      </c>
      <c r="E14" s="319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  <c r="GA14" s="317"/>
      <c r="GB14" s="317"/>
      <c r="GC14" s="317"/>
      <c r="GD14" s="317"/>
      <c r="GE14" s="317"/>
      <c r="GF14" s="317"/>
      <c r="GG14" s="317"/>
      <c r="GH14" s="317"/>
      <c r="GI14" s="317"/>
      <c r="GJ14" s="317"/>
      <c r="GK14" s="317"/>
      <c r="GL14" s="317"/>
      <c r="GM14" s="317"/>
      <c r="GN14" s="317"/>
      <c r="GO14" s="317"/>
      <c r="GP14" s="317"/>
      <c r="GQ14" s="317"/>
      <c r="GR14" s="317"/>
      <c r="GS14" s="317"/>
      <c r="GT14" s="317"/>
      <c r="GU14" s="317"/>
      <c r="GV14" s="317"/>
      <c r="GW14" s="317"/>
      <c r="GX14" s="317"/>
      <c r="GY14" s="317"/>
      <c r="GZ14" s="317"/>
      <c r="HA14" s="317"/>
      <c r="HB14" s="317"/>
      <c r="HC14" s="317"/>
      <c r="HD14" s="317"/>
      <c r="HE14" s="317"/>
      <c r="HF14" s="317"/>
      <c r="HG14" s="317"/>
      <c r="HH14" s="317"/>
      <c r="HI14" s="317"/>
      <c r="HJ14" s="317"/>
      <c r="HK14" s="317"/>
      <c r="HL14" s="317"/>
      <c r="HM14" s="317"/>
      <c r="HN14" s="317"/>
      <c r="HO14" s="317"/>
      <c r="HP14" s="317"/>
      <c r="HQ14" s="317"/>
      <c r="HR14" s="317"/>
      <c r="HS14" s="317"/>
      <c r="HT14" s="317"/>
      <c r="HU14" s="317"/>
      <c r="HV14" s="317"/>
      <c r="HW14" s="317"/>
      <c r="HX14" s="317"/>
      <c r="HY14" s="317"/>
      <c r="HZ14" s="317"/>
      <c r="IA14" s="317"/>
      <c r="IB14" s="317"/>
      <c r="IC14" s="317"/>
      <c r="ID14" s="317"/>
      <c r="IE14" s="317"/>
      <c r="IF14" s="317"/>
      <c r="IG14" s="317"/>
      <c r="IH14" s="317"/>
      <c r="II14" s="317"/>
      <c r="IJ14" s="317"/>
      <c r="IK14" s="317"/>
      <c r="IL14" s="317"/>
      <c r="IM14" s="317"/>
      <c r="IN14" s="317"/>
      <c r="IO14" s="317"/>
      <c r="IP14" s="317"/>
      <c r="IQ14" s="317"/>
      <c r="IR14" s="317"/>
      <c r="IS14" s="317"/>
    </row>
    <row r="15" spans="1:253" s="311" customFormat="1" ht="18.75">
      <c r="A15" s="319" t="s">
        <v>56</v>
      </c>
      <c r="B15" s="247">
        <v>20</v>
      </c>
      <c r="C15" s="247">
        <v>29</v>
      </c>
      <c r="D15" s="320">
        <f t="shared" si="0"/>
        <v>1.45</v>
      </c>
      <c r="E15" s="319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317"/>
      <c r="FN15" s="317"/>
      <c r="FO15" s="317"/>
      <c r="FP15" s="317"/>
      <c r="FQ15" s="317"/>
      <c r="FR15" s="317"/>
      <c r="FS15" s="317"/>
      <c r="FT15" s="317"/>
      <c r="FU15" s="317"/>
      <c r="FV15" s="317"/>
      <c r="FW15" s="317"/>
      <c r="FX15" s="317"/>
      <c r="FY15" s="317"/>
      <c r="FZ15" s="317"/>
      <c r="GA15" s="317"/>
      <c r="GB15" s="317"/>
      <c r="GC15" s="317"/>
      <c r="GD15" s="317"/>
      <c r="GE15" s="317"/>
      <c r="GF15" s="317"/>
      <c r="GG15" s="317"/>
      <c r="GH15" s="317"/>
      <c r="GI15" s="317"/>
      <c r="GJ15" s="317"/>
      <c r="GK15" s="317"/>
      <c r="GL15" s="317"/>
      <c r="GM15" s="317"/>
      <c r="GN15" s="317"/>
      <c r="GO15" s="317"/>
      <c r="GP15" s="317"/>
      <c r="GQ15" s="317"/>
      <c r="GR15" s="317"/>
      <c r="GS15" s="317"/>
      <c r="GT15" s="317"/>
      <c r="GU15" s="317"/>
      <c r="GV15" s="317"/>
      <c r="GW15" s="317"/>
      <c r="GX15" s="317"/>
      <c r="GY15" s="317"/>
      <c r="GZ15" s="317"/>
      <c r="HA15" s="317"/>
      <c r="HB15" s="317"/>
      <c r="HC15" s="317"/>
      <c r="HD15" s="317"/>
      <c r="HE15" s="317"/>
      <c r="HF15" s="317"/>
      <c r="HG15" s="317"/>
      <c r="HH15" s="317"/>
      <c r="HI15" s="317"/>
      <c r="HJ15" s="317"/>
      <c r="HK15" s="317"/>
      <c r="HL15" s="317"/>
      <c r="HM15" s="317"/>
      <c r="HN15" s="317"/>
      <c r="HO15" s="317"/>
      <c r="HP15" s="317"/>
      <c r="HQ15" s="317"/>
      <c r="HR15" s="317"/>
      <c r="HS15" s="317"/>
      <c r="HT15" s="317"/>
      <c r="HU15" s="317"/>
      <c r="HV15" s="317"/>
      <c r="HW15" s="317"/>
      <c r="HX15" s="317"/>
      <c r="HY15" s="317"/>
      <c r="HZ15" s="317"/>
      <c r="IA15" s="317"/>
      <c r="IB15" s="317"/>
      <c r="IC15" s="317"/>
      <c r="ID15" s="317"/>
      <c r="IE15" s="317"/>
      <c r="IF15" s="317"/>
      <c r="IG15" s="317"/>
      <c r="IH15" s="317"/>
      <c r="II15" s="317"/>
      <c r="IJ15" s="317"/>
      <c r="IK15" s="317"/>
      <c r="IL15" s="317"/>
      <c r="IM15" s="317"/>
      <c r="IN15" s="317"/>
      <c r="IO15" s="317"/>
      <c r="IP15" s="317"/>
      <c r="IQ15" s="317"/>
      <c r="IR15" s="317"/>
      <c r="IS15" s="317"/>
    </row>
    <row r="16" spans="1:253" s="311" customFormat="1" ht="18.75">
      <c r="A16" s="319" t="s">
        <v>57</v>
      </c>
      <c r="B16" s="247">
        <v>150</v>
      </c>
      <c r="C16" s="247">
        <v>181</v>
      </c>
      <c r="D16" s="320">
        <f t="shared" si="0"/>
        <v>1.2066666666666668</v>
      </c>
      <c r="E16" s="319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  <c r="FL16" s="317"/>
      <c r="FM16" s="317"/>
      <c r="FN16" s="317"/>
      <c r="FO16" s="317"/>
      <c r="FP16" s="317"/>
      <c r="FQ16" s="317"/>
      <c r="FR16" s="317"/>
      <c r="FS16" s="317"/>
      <c r="FT16" s="317"/>
      <c r="FU16" s="317"/>
      <c r="FV16" s="317"/>
      <c r="FW16" s="317"/>
      <c r="FX16" s="317"/>
      <c r="FY16" s="317"/>
      <c r="FZ16" s="317"/>
      <c r="GA16" s="317"/>
      <c r="GB16" s="317"/>
      <c r="GC16" s="317"/>
      <c r="GD16" s="317"/>
      <c r="GE16" s="317"/>
      <c r="GF16" s="317"/>
      <c r="GG16" s="317"/>
      <c r="GH16" s="317"/>
      <c r="GI16" s="317"/>
      <c r="GJ16" s="317"/>
      <c r="GK16" s="317"/>
      <c r="GL16" s="317"/>
      <c r="GM16" s="317"/>
      <c r="GN16" s="317"/>
      <c r="GO16" s="317"/>
      <c r="GP16" s="317"/>
      <c r="GQ16" s="317"/>
      <c r="GR16" s="317"/>
      <c r="GS16" s="317"/>
      <c r="GT16" s="317"/>
      <c r="GU16" s="317"/>
      <c r="GV16" s="317"/>
      <c r="GW16" s="317"/>
      <c r="GX16" s="317"/>
      <c r="GY16" s="317"/>
      <c r="GZ16" s="317"/>
      <c r="HA16" s="317"/>
      <c r="HB16" s="317"/>
      <c r="HC16" s="317"/>
      <c r="HD16" s="317"/>
      <c r="HE16" s="317"/>
      <c r="HF16" s="317"/>
      <c r="HG16" s="317"/>
      <c r="HH16" s="317"/>
      <c r="HI16" s="317"/>
      <c r="HJ16" s="317"/>
      <c r="HK16" s="317"/>
      <c r="HL16" s="317"/>
      <c r="HM16" s="317"/>
      <c r="HN16" s="317"/>
      <c r="HO16" s="317"/>
      <c r="HP16" s="317"/>
      <c r="HQ16" s="317"/>
      <c r="HR16" s="317"/>
      <c r="HS16" s="317"/>
      <c r="HT16" s="317"/>
      <c r="HU16" s="317"/>
      <c r="HV16" s="317"/>
      <c r="HW16" s="317"/>
      <c r="HX16" s="317"/>
      <c r="HY16" s="317"/>
      <c r="HZ16" s="317"/>
      <c r="IA16" s="317"/>
      <c r="IB16" s="317"/>
      <c r="IC16" s="317"/>
      <c r="ID16" s="317"/>
      <c r="IE16" s="317"/>
      <c r="IF16" s="317"/>
      <c r="IG16" s="317"/>
      <c r="IH16" s="317"/>
      <c r="II16" s="317"/>
      <c r="IJ16" s="317"/>
      <c r="IK16" s="317"/>
      <c r="IL16" s="317"/>
      <c r="IM16" s="317"/>
      <c r="IN16" s="317"/>
      <c r="IO16" s="317"/>
      <c r="IP16" s="317"/>
      <c r="IQ16" s="317"/>
      <c r="IR16" s="317"/>
      <c r="IS16" s="317"/>
    </row>
    <row r="17" spans="1:253" s="311" customFormat="1" ht="18.75">
      <c r="A17" s="319" t="s">
        <v>58</v>
      </c>
      <c r="B17" s="247">
        <v>15</v>
      </c>
      <c r="C17" s="247">
        <v>49</v>
      </c>
      <c r="D17" s="320">
        <f t="shared" si="0"/>
        <v>3.2666666666666666</v>
      </c>
      <c r="E17" s="319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  <c r="FL17" s="317"/>
      <c r="FM17" s="317"/>
      <c r="FN17" s="317"/>
      <c r="FO17" s="317"/>
      <c r="FP17" s="317"/>
      <c r="FQ17" s="317"/>
      <c r="FR17" s="317"/>
      <c r="FS17" s="317"/>
      <c r="FT17" s="317"/>
      <c r="FU17" s="317"/>
      <c r="FV17" s="317"/>
      <c r="FW17" s="317"/>
      <c r="FX17" s="317"/>
      <c r="FY17" s="317"/>
      <c r="FZ17" s="317"/>
      <c r="GA17" s="317"/>
      <c r="GB17" s="317"/>
      <c r="GC17" s="317"/>
      <c r="GD17" s="317"/>
      <c r="GE17" s="317"/>
      <c r="GF17" s="317"/>
      <c r="GG17" s="317"/>
      <c r="GH17" s="317"/>
      <c r="GI17" s="317"/>
      <c r="GJ17" s="317"/>
      <c r="GK17" s="317"/>
      <c r="GL17" s="317"/>
      <c r="GM17" s="317"/>
      <c r="GN17" s="317"/>
      <c r="GO17" s="317"/>
      <c r="GP17" s="317"/>
      <c r="GQ17" s="317"/>
      <c r="GR17" s="317"/>
      <c r="GS17" s="317"/>
      <c r="GT17" s="317"/>
      <c r="GU17" s="317"/>
      <c r="GV17" s="317"/>
      <c r="GW17" s="317"/>
      <c r="GX17" s="317"/>
      <c r="GY17" s="317"/>
      <c r="GZ17" s="317"/>
      <c r="HA17" s="317"/>
      <c r="HB17" s="317"/>
      <c r="HC17" s="317"/>
      <c r="HD17" s="317"/>
      <c r="HE17" s="317"/>
      <c r="HF17" s="317"/>
      <c r="HG17" s="317"/>
      <c r="HH17" s="317"/>
      <c r="HI17" s="317"/>
      <c r="HJ17" s="317"/>
      <c r="HK17" s="317"/>
      <c r="HL17" s="317"/>
      <c r="HM17" s="317"/>
      <c r="HN17" s="317"/>
      <c r="HO17" s="317"/>
      <c r="HP17" s="317"/>
      <c r="HQ17" s="317"/>
      <c r="HR17" s="317"/>
      <c r="HS17" s="317"/>
      <c r="HT17" s="317"/>
      <c r="HU17" s="317"/>
      <c r="HV17" s="317"/>
      <c r="HW17" s="317"/>
      <c r="HX17" s="317"/>
      <c r="HY17" s="317"/>
      <c r="HZ17" s="317"/>
      <c r="IA17" s="317"/>
      <c r="IB17" s="317"/>
      <c r="IC17" s="317"/>
      <c r="ID17" s="317"/>
      <c r="IE17" s="317"/>
      <c r="IF17" s="317"/>
      <c r="IG17" s="317"/>
      <c r="IH17" s="317"/>
      <c r="II17" s="317"/>
      <c r="IJ17" s="317"/>
      <c r="IK17" s="317"/>
      <c r="IL17" s="317"/>
      <c r="IM17" s="317"/>
      <c r="IN17" s="317"/>
      <c r="IO17" s="317"/>
      <c r="IP17" s="317"/>
      <c r="IQ17" s="317"/>
      <c r="IR17" s="317"/>
      <c r="IS17" s="317"/>
    </row>
    <row r="18" spans="1:253" s="311" customFormat="1" ht="18.75">
      <c r="A18" s="319" t="s">
        <v>59</v>
      </c>
      <c r="B18" s="247">
        <v>60</v>
      </c>
      <c r="C18" s="247">
        <v>209</v>
      </c>
      <c r="D18" s="320">
        <f t="shared" si="0"/>
        <v>3.4833333333333334</v>
      </c>
      <c r="E18" s="322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7"/>
      <c r="FJ18" s="317"/>
      <c r="FK18" s="317"/>
      <c r="FL18" s="317"/>
      <c r="FM18" s="317"/>
      <c r="FN18" s="317"/>
      <c r="FO18" s="317"/>
      <c r="FP18" s="317"/>
      <c r="FQ18" s="317"/>
      <c r="FR18" s="317"/>
      <c r="FS18" s="317"/>
      <c r="FT18" s="317"/>
      <c r="FU18" s="317"/>
      <c r="FV18" s="317"/>
      <c r="FW18" s="317"/>
      <c r="FX18" s="317"/>
      <c r="FY18" s="317"/>
      <c r="FZ18" s="317"/>
      <c r="GA18" s="317"/>
      <c r="GB18" s="317"/>
      <c r="GC18" s="317"/>
      <c r="GD18" s="317"/>
      <c r="GE18" s="317"/>
      <c r="GF18" s="317"/>
      <c r="GG18" s="317"/>
      <c r="GH18" s="317"/>
      <c r="GI18" s="317"/>
      <c r="GJ18" s="317"/>
      <c r="GK18" s="317"/>
      <c r="GL18" s="317"/>
      <c r="GM18" s="317"/>
      <c r="GN18" s="317"/>
      <c r="GO18" s="317"/>
      <c r="GP18" s="317"/>
      <c r="GQ18" s="317"/>
      <c r="GR18" s="317"/>
      <c r="GS18" s="317"/>
      <c r="GT18" s="317"/>
      <c r="GU18" s="317"/>
      <c r="GV18" s="317"/>
      <c r="GW18" s="317"/>
      <c r="GX18" s="317"/>
      <c r="GY18" s="317"/>
      <c r="GZ18" s="317"/>
      <c r="HA18" s="317"/>
      <c r="HB18" s="317"/>
      <c r="HC18" s="317"/>
      <c r="HD18" s="317"/>
      <c r="HE18" s="317"/>
      <c r="HF18" s="317"/>
      <c r="HG18" s="317"/>
      <c r="HH18" s="317"/>
      <c r="HI18" s="317"/>
      <c r="HJ18" s="317"/>
      <c r="HK18" s="317"/>
      <c r="HL18" s="317"/>
      <c r="HM18" s="317"/>
      <c r="HN18" s="317"/>
      <c r="HO18" s="317"/>
      <c r="HP18" s="317"/>
      <c r="HQ18" s="317"/>
      <c r="HR18" s="317"/>
      <c r="HS18" s="317"/>
      <c r="HT18" s="317"/>
      <c r="HU18" s="317"/>
      <c r="HV18" s="317"/>
      <c r="HW18" s="317"/>
      <c r="HX18" s="317"/>
      <c r="HY18" s="317"/>
      <c r="HZ18" s="317"/>
      <c r="IA18" s="317"/>
      <c r="IB18" s="317"/>
      <c r="IC18" s="317"/>
      <c r="ID18" s="317"/>
      <c r="IE18" s="317"/>
      <c r="IF18" s="317"/>
      <c r="IG18" s="317"/>
      <c r="IH18" s="317"/>
      <c r="II18" s="317"/>
      <c r="IJ18" s="317"/>
      <c r="IK18" s="317"/>
      <c r="IL18" s="317"/>
      <c r="IM18" s="317"/>
      <c r="IN18" s="317"/>
      <c r="IO18" s="317"/>
      <c r="IP18" s="317"/>
      <c r="IQ18" s="317"/>
      <c r="IR18" s="317"/>
      <c r="IS18" s="317"/>
    </row>
    <row r="19" spans="1:253" s="311" customFormat="1" ht="18.75">
      <c r="A19" s="319" t="s">
        <v>60</v>
      </c>
      <c r="B19" s="247">
        <v>240</v>
      </c>
      <c r="C19" s="247">
        <v>168</v>
      </c>
      <c r="D19" s="320"/>
      <c r="E19" s="322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7"/>
      <c r="FJ19" s="317"/>
      <c r="FK19" s="317"/>
      <c r="FL19" s="317"/>
      <c r="FM19" s="317"/>
      <c r="FN19" s="317"/>
      <c r="FO19" s="317"/>
      <c r="FP19" s="317"/>
      <c r="FQ19" s="317"/>
      <c r="FR19" s="317"/>
      <c r="FS19" s="317"/>
      <c r="FT19" s="317"/>
      <c r="FU19" s="317"/>
      <c r="FV19" s="317"/>
      <c r="FW19" s="317"/>
      <c r="FX19" s="317"/>
      <c r="FY19" s="317"/>
      <c r="FZ19" s="317"/>
      <c r="GA19" s="317"/>
      <c r="GB19" s="317"/>
      <c r="GC19" s="317"/>
      <c r="GD19" s="317"/>
      <c r="GE19" s="317"/>
      <c r="GF19" s="317"/>
      <c r="GG19" s="317"/>
      <c r="GH19" s="317"/>
      <c r="GI19" s="317"/>
      <c r="GJ19" s="317"/>
      <c r="GK19" s="317"/>
      <c r="GL19" s="317"/>
      <c r="GM19" s="317"/>
      <c r="GN19" s="317"/>
      <c r="GO19" s="317"/>
      <c r="GP19" s="317"/>
      <c r="GQ19" s="317"/>
      <c r="GR19" s="317"/>
      <c r="GS19" s="317"/>
      <c r="GT19" s="317"/>
      <c r="GU19" s="317"/>
      <c r="GV19" s="317"/>
      <c r="GW19" s="317"/>
      <c r="GX19" s="317"/>
      <c r="GY19" s="317"/>
      <c r="GZ19" s="317"/>
      <c r="HA19" s="317"/>
      <c r="HB19" s="317"/>
      <c r="HC19" s="317"/>
      <c r="HD19" s="317"/>
      <c r="HE19" s="317"/>
      <c r="HF19" s="317"/>
      <c r="HG19" s="317"/>
      <c r="HH19" s="317"/>
      <c r="HI19" s="317"/>
      <c r="HJ19" s="317"/>
      <c r="HK19" s="317"/>
      <c r="HL19" s="317"/>
      <c r="HM19" s="317"/>
      <c r="HN19" s="317"/>
      <c r="HO19" s="317"/>
      <c r="HP19" s="317"/>
      <c r="HQ19" s="317"/>
      <c r="HR19" s="317"/>
      <c r="HS19" s="317"/>
      <c r="HT19" s="317"/>
      <c r="HU19" s="317"/>
      <c r="HV19" s="317"/>
      <c r="HW19" s="317"/>
      <c r="HX19" s="317"/>
      <c r="HY19" s="317"/>
      <c r="HZ19" s="317"/>
      <c r="IA19" s="317"/>
      <c r="IB19" s="317"/>
      <c r="IC19" s="317"/>
      <c r="ID19" s="317"/>
      <c r="IE19" s="317"/>
      <c r="IF19" s="317"/>
      <c r="IG19" s="317"/>
      <c r="IH19" s="317"/>
      <c r="II19" s="317"/>
      <c r="IJ19" s="317"/>
      <c r="IK19" s="317"/>
      <c r="IL19" s="317"/>
      <c r="IM19" s="317"/>
      <c r="IN19" s="317"/>
      <c r="IO19" s="317"/>
      <c r="IP19" s="317"/>
      <c r="IQ19" s="317"/>
      <c r="IR19" s="317"/>
      <c r="IS19" s="317"/>
    </row>
    <row r="20" spans="1:253" s="311" customFormat="1" ht="18.75">
      <c r="A20" s="319" t="s">
        <v>61</v>
      </c>
      <c r="B20" s="247"/>
      <c r="C20" s="247"/>
      <c r="D20" s="320"/>
      <c r="E20" s="319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317"/>
      <c r="FL20" s="317"/>
      <c r="FM20" s="317"/>
      <c r="FN20" s="317"/>
      <c r="FO20" s="317"/>
      <c r="FP20" s="317"/>
      <c r="FQ20" s="317"/>
      <c r="FR20" s="317"/>
      <c r="FS20" s="317"/>
      <c r="FT20" s="317"/>
      <c r="FU20" s="317"/>
      <c r="FV20" s="317"/>
      <c r="FW20" s="317"/>
      <c r="FX20" s="317"/>
      <c r="FY20" s="317"/>
      <c r="FZ20" s="317"/>
      <c r="GA20" s="317"/>
      <c r="GB20" s="317"/>
      <c r="GC20" s="317"/>
      <c r="GD20" s="317"/>
      <c r="GE20" s="317"/>
      <c r="GF20" s="317"/>
      <c r="GG20" s="317"/>
      <c r="GH20" s="317"/>
      <c r="GI20" s="317"/>
      <c r="GJ20" s="317"/>
      <c r="GK20" s="317"/>
      <c r="GL20" s="317"/>
      <c r="GM20" s="317"/>
      <c r="GN20" s="317"/>
      <c r="GO20" s="317"/>
      <c r="GP20" s="317"/>
      <c r="GQ20" s="317"/>
      <c r="GR20" s="317"/>
      <c r="GS20" s="317"/>
      <c r="GT20" s="317"/>
      <c r="GU20" s="317"/>
      <c r="GV20" s="317"/>
      <c r="GW20" s="317"/>
      <c r="GX20" s="317"/>
      <c r="GY20" s="317"/>
      <c r="GZ20" s="317"/>
      <c r="HA20" s="317"/>
      <c r="HB20" s="317"/>
      <c r="HC20" s="317"/>
      <c r="HD20" s="317"/>
      <c r="HE20" s="317"/>
      <c r="HF20" s="317"/>
      <c r="HG20" s="317"/>
      <c r="HH20" s="317"/>
      <c r="HI20" s="317"/>
      <c r="HJ20" s="317"/>
      <c r="HK20" s="317"/>
      <c r="HL20" s="317"/>
      <c r="HM20" s="317"/>
      <c r="HN20" s="317"/>
      <c r="HO20" s="317"/>
      <c r="HP20" s="317"/>
      <c r="HQ20" s="317"/>
      <c r="HR20" s="317"/>
      <c r="HS20" s="317"/>
      <c r="HT20" s="317"/>
      <c r="HU20" s="317"/>
      <c r="HV20" s="317"/>
      <c r="HW20" s="317"/>
      <c r="HX20" s="317"/>
      <c r="HY20" s="317"/>
      <c r="HZ20" s="317"/>
      <c r="IA20" s="317"/>
      <c r="IB20" s="317"/>
      <c r="IC20" s="317"/>
      <c r="ID20" s="317"/>
      <c r="IE20" s="317"/>
      <c r="IF20" s="317"/>
      <c r="IG20" s="317"/>
      <c r="IH20" s="317"/>
      <c r="II20" s="317"/>
      <c r="IJ20" s="317"/>
      <c r="IK20" s="317"/>
      <c r="IL20" s="317"/>
      <c r="IM20" s="317"/>
      <c r="IN20" s="317"/>
      <c r="IO20" s="317"/>
      <c r="IP20" s="317"/>
      <c r="IQ20" s="317"/>
      <c r="IR20" s="317"/>
      <c r="IS20" s="317"/>
    </row>
    <row r="21" spans="1:253" s="311" customFormat="1" ht="18.75">
      <c r="A21" s="319" t="s">
        <v>62</v>
      </c>
      <c r="B21" s="247">
        <f>SUM(B22:B29)</f>
        <v>4089</v>
      </c>
      <c r="C21" s="247">
        <f>SUM(C22:C29)</f>
        <v>4785</v>
      </c>
      <c r="D21" s="320">
        <f>C21/B21</f>
        <v>1.1702127659574468</v>
      </c>
      <c r="E21" s="319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317"/>
      <c r="FL21" s="317"/>
      <c r="FM21" s="317"/>
      <c r="FN21" s="317"/>
      <c r="FO21" s="317"/>
      <c r="FP21" s="317"/>
      <c r="FQ21" s="317"/>
      <c r="FR21" s="317"/>
      <c r="FS21" s="317"/>
      <c r="FT21" s="317"/>
      <c r="FU21" s="317"/>
      <c r="FV21" s="317"/>
      <c r="FW21" s="317"/>
      <c r="FX21" s="317"/>
      <c r="FY21" s="317"/>
      <c r="FZ21" s="317"/>
      <c r="GA21" s="317"/>
      <c r="GB21" s="317"/>
      <c r="GC21" s="317"/>
      <c r="GD21" s="317"/>
      <c r="GE21" s="317"/>
      <c r="GF21" s="317"/>
      <c r="GG21" s="317"/>
      <c r="GH21" s="317"/>
      <c r="GI21" s="317"/>
      <c r="GJ21" s="317"/>
      <c r="GK21" s="317"/>
      <c r="GL21" s="317"/>
      <c r="GM21" s="317"/>
      <c r="GN21" s="317"/>
      <c r="GO21" s="317"/>
      <c r="GP21" s="317"/>
      <c r="GQ21" s="317"/>
      <c r="GR21" s="317"/>
      <c r="GS21" s="317"/>
      <c r="GT21" s="317"/>
      <c r="GU21" s="317"/>
      <c r="GV21" s="317"/>
      <c r="GW21" s="317"/>
      <c r="GX21" s="317"/>
      <c r="GY21" s="317"/>
      <c r="GZ21" s="317"/>
      <c r="HA21" s="317"/>
      <c r="HB21" s="317"/>
      <c r="HC21" s="317"/>
      <c r="HD21" s="317"/>
      <c r="HE21" s="317"/>
      <c r="HF21" s="317"/>
      <c r="HG21" s="317"/>
      <c r="HH21" s="317"/>
      <c r="HI21" s="317"/>
      <c r="HJ21" s="317"/>
      <c r="HK21" s="317"/>
      <c r="HL21" s="317"/>
      <c r="HM21" s="317"/>
      <c r="HN21" s="317"/>
      <c r="HO21" s="317"/>
      <c r="HP21" s="317"/>
      <c r="HQ21" s="317"/>
      <c r="HR21" s="317"/>
      <c r="HS21" s="317"/>
      <c r="HT21" s="317"/>
      <c r="HU21" s="317"/>
      <c r="HV21" s="317"/>
      <c r="HW21" s="317"/>
      <c r="HX21" s="317"/>
      <c r="HY21" s="317"/>
      <c r="HZ21" s="317"/>
      <c r="IA21" s="317"/>
      <c r="IB21" s="317"/>
      <c r="IC21" s="317"/>
      <c r="ID21" s="317"/>
      <c r="IE21" s="317"/>
      <c r="IF21" s="317"/>
      <c r="IG21" s="317"/>
      <c r="IH21" s="317"/>
      <c r="II21" s="317"/>
      <c r="IJ21" s="317"/>
      <c r="IK21" s="317"/>
      <c r="IL21" s="317"/>
      <c r="IM21" s="317"/>
      <c r="IN21" s="317"/>
      <c r="IO21" s="317"/>
      <c r="IP21" s="317"/>
      <c r="IQ21" s="317"/>
      <c r="IR21" s="317"/>
      <c r="IS21" s="317"/>
    </row>
    <row r="22" spans="1:253" s="311" customFormat="1" ht="18.75">
      <c r="A22" s="319" t="s">
        <v>63</v>
      </c>
      <c r="B22" s="247">
        <v>420</v>
      </c>
      <c r="C22" s="247">
        <v>439</v>
      </c>
      <c r="D22" s="320">
        <f>C22/B22</f>
        <v>1.0452380952380953</v>
      </c>
      <c r="E22" s="322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  <c r="FH22" s="317"/>
      <c r="FI22" s="317"/>
      <c r="FJ22" s="317"/>
      <c r="FK22" s="317"/>
      <c r="FL22" s="317"/>
      <c r="FM22" s="317"/>
      <c r="FN22" s="317"/>
      <c r="FO22" s="317"/>
      <c r="FP22" s="317"/>
      <c r="FQ22" s="317"/>
      <c r="FR22" s="317"/>
      <c r="FS22" s="317"/>
      <c r="FT22" s="317"/>
      <c r="FU22" s="317"/>
      <c r="FV22" s="317"/>
      <c r="FW22" s="317"/>
      <c r="FX22" s="317"/>
      <c r="FY22" s="317"/>
      <c r="FZ22" s="317"/>
      <c r="GA22" s="317"/>
      <c r="GB22" s="317"/>
      <c r="GC22" s="317"/>
      <c r="GD22" s="317"/>
      <c r="GE22" s="317"/>
      <c r="GF22" s="317"/>
      <c r="GG22" s="317"/>
      <c r="GH22" s="317"/>
      <c r="GI22" s="317"/>
      <c r="GJ22" s="317"/>
      <c r="GK22" s="317"/>
      <c r="GL22" s="317"/>
      <c r="GM22" s="317"/>
      <c r="GN22" s="317"/>
      <c r="GO22" s="317"/>
      <c r="GP22" s="317"/>
      <c r="GQ22" s="317"/>
      <c r="GR22" s="317"/>
      <c r="GS22" s="317"/>
      <c r="GT22" s="317"/>
      <c r="GU22" s="317"/>
      <c r="GV22" s="317"/>
      <c r="GW22" s="317"/>
      <c r="GX22" s="317"/>
      <c r="GY22" s="317"/>
      <c r="GZ22" s="317"/>
      <c r="HA22" s="317"/>
      <c r="HB22" s="317"/>
      <c r="HC22" s="317"/>
      <c r="HD22" s="317"/>
      <c r="HE22" s="317"/>
      <c r="HF22" s="317"/>
      <c r="HG22" s="317"/>
      <c r="HH22" s="317"/>
      <c r="HI22" s="317"/>
      <c r="HJ22" s="317"/>
      <c r="HK22" s="317"/>
      <c r="HL22" s="317"/>
      <c r="HM22" s="317"/>
      <c r="HN22" s="317"/>
      <c r="HO22" s="317"/>
      <c r="HP22" s="317"/>
      <c r="HQ22" s="317"/>
      <c r="HR22" s="317"/>
      <c r="HS22" s="317"/>
      <c r="HT22" s="317"/>
      <c r="HU22" s="317"/>
      <c r="HV22" s="317"/>
      <c r="HW22" s="317"/>
      <c r="HX22" s="317"/>
      <c r="HY22" s="317"/>
      <c r="HZ22" s="317"/>
      <c r="IA22" s="317"/>
      <c r="IB22" s="317"/>
      <c r="IC22" s="317"/>
      <c r="ID22" s="317"/>
      <c r="IE22" s="317"/>
      <c r="IF22" s="317"/>
      <c r="IG22" s="317"/>
      <c r="IH22" s="317"/>
      <c r="II22" s="317"/>
      <c r="IJ22" s="317"/>
      <c r="IK22" s="317"/>
      <c r="IL22" s="317"/>
      <c r="IM22" s="317"/>
      <c r="IN22" s="317"/>
      <c r="IO22" s="317"/>
      <c r="IP22" s="317"/>
      <c r="IQ22" s="317"/>
      <c r="IR22" s="317"/>
      <c r="IS22" s="317"/>
    </row>
    <row r="23" spans="1:253" s="311" customFormat="1" ht="18.75">
      <c r="A23" s="319" t="s">
        <v>64</v>
      </c>
      <c r="B23" s="247">
        <v>2080</v>
      </c>
      <c r="C23" s="247">
        <v>2952</v>
      </c>
      <c r="D23" s="320">
        <f>C23/B23</f>
        <v>1.4192307692307693</v>
      </c>
      <c r="E23" s="319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317"/>
      <c r="FL23" s="317"/>
      <c r="FM23" s="317"/>
      <c r="FN23" s="317"/>
      <c r="FO23" s="317"/>
      <c r="FP23" s="317"/>
      <c r="FQ23" s="317"/>
      <c r="FR23" s="317"/>
      <c r="FS23" s="317"/>
      <c r="FT23" s="317"/>
      <c r="FU23" s="317"/>
      <c r="FV23" s="317"/>
      <c r="FW23" s="317"/>
      <c r="FX23" s="317"/>
      <c r="FY23" s="317"/>
      <c r="FZ23" s="317"/>
      <c r="GA23" s="317"/>
      <c r="GB23" s="317"/>
      <c r="GC23" s="317"/>
      <c r="GD23" s="317"/>
      <c r="GE23" s="317"/>
      <c r="GF23" s="317"/>
      <c r="GG23" s="317"/>
      <c r="GH23" s="317"/>
      <c r="GI23" s="317"/>
      <c r="GJ23" s="317"/>
      <c r="GK23" s="317"/>
      <c r="GL23" s="317"/>
      <c r="GM23" s="317"/>
      <c r="GN23" s="317"/>
      <c r="GO23" s="317"/>
      <c r="GP23" s="317"/>
      <c r="GQ23" s="317"/>
      <c r="GR23" s="317"/>
      <c r="GS23" s="317"/>
      <c r="GT23" s="317"/>
      <c r="GU23" s="317"/>
      <c r="GV23" s="317"/>
      <c r="GW23" s="317"/>
      <c r="GX23" s="317"/>
      <c r="GY23" s="317"/>
      <c r="GZ23" s="317"/>
      <c r="HA23" s="317"/>
      <c r="HB23" s="317"/>
      <c r="HC23" s="317"/>
      <c r="HD23" s="317"/>
      <c r="HE23" s="317"/>
      <c r="HF23" s="317"/>
      <c r="HG23" s="317"/>
      <c r="HH23" s="317"/>
      <c r="HI23" s="317"/>
      <c r="HJ23" s="317"/>
      <c r="HK23" s="317"/>
      <c r="HL23" s="317"/>
      <c r="HM23" s="317"/>
      <c r="HN23" s="317"/>
      <c r="HO23" s="317"/>
      <c r="HP23" s="317"/>
      <c r="HQ23" s="317"/>
      <c r="HR23" s="317"/>
      <c r="HS23" s="317"/>
      <c r="HT23" s="317"/>
      <c r="HU23" s="317"/>
      <c r="HV23" s="317"/>
      <c r="HW23" s="317"/>
      <c r="HX23" s="317"/>
      <c r="HY23" s="317"/>
      <c r="HZ23" s="317"/>
      <c r="IA23" s="317"/>
      <c r="IB23" s="317"/>
      <c r="IC23" s="317"/>
      <c r="ID23" s="317"/>
      <c r="IE23" s="317"/>
      <c r="IF23" s="317"/>
      <c r="IG23" s="317"/>
      <c r="IH23" s="317"/>
      <c r="II23" s="317"/>
      <c r="IJ23" s="317"/>
      <c r="IK23" s="317"/>
      <c r="IL23" s="317"/>
      <c r="IM23" s="317"/>
      <c r="IN23" s="317"/>
      <c r="IO23" s="317"/>
      <c r="IP23" s="317"/>
      <c r="IQ23" s="317"/>
      <c r="IR23" s="317"/>
      <c r="IS23" s="317"/>
    </row>
    <row r="24" spans="1:253" s="311" customFormat="1" ht="18.75">
      <c r="A24" s="319" t="s">
        <v>65</v>
      </c>
      <c r="B24" s="247">
        <v>1477</v>
      </c>
      <c r="C24" s="247">
        <v>1043</v>
      </c>
      <c r="D24" s="320">
        <f>C24/B24</f>
        <v>0.7061611374407583</v>
      </c>
      <c r="E24" s="322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317"/>
      <c r="FL24" s="317"/>
      <c r="FM24" s="317"/>
      <c r="FN24" s="317"/>
      <c r="FO24" s="317"/>
      <c r="FP24" s="317"/>
      <c r="FQ24" s="317"/>
      <c r="FR24" s="317"/>
      <c r="FS24" s="317"/>
      <c r="FT24" s="317"/>
      <c r="FU24" s="317"/>
      <c r="FV24" s="317"/>
      <c r="FW24" s="317"/>
      <c r="FX24" s="317"/>
      <c r="FY24" s="317"/>
      <c r="FZ24" s="317"/>
      <c r="GA24" s="317"/>
      <c r="GB24" s="317"/>
      <c r="GC24" s="317"/>
      <c r="GD24" s="317"/>
      <c r="GE24" s="317"/>
      <c r="GF24" s="317"/>
      <c r="GG24" s="317"/>
      <c r="GH24" s="317"/>
      <c r="GI24" s="317"/>
      <c r="GJ24" s="317"/>
      <c r="GK24" s="317"/>
      <c r="GL24" s="317"/>
      <c r="GM24" s="317"/>
      <c r="GN24" s="317"/>
      <c r="GO24" s="317"/>
      <c r="GP24" s="317"/>
      <c r="GQ24" s="317"/>
      <c r="GR24" s="317"/>
      <c r="GS24" s="317"/>
      <c r="GT24" s="317"/>
      <c r="GU24" s="317"/>
      <c r="GV24" s="317"/>
      <c r="GW24" s="317"/>
      <c r="GX24" s="317"/>
      <c r="GY24" s="317"/>
      <c r="GZ24" s="317"/>
      <c r="HA24" s="317"/>
      <c r="HB24" s="317"/>
      <c r="HC24" s="317"/>
      <c r="HD24" s="317"/>
      <c r="HE24" s="317"/>
      <c r="HF24" s="317"/>
      <c r="HG24" s="317"/>
      <c r="HH24" s="317"/>
      <c r="HI24" s="317"/>
      <c r="HJ24" s="317"/>
      <c r="HK24" s="317"/>
      <c r="HL24" s="317"/>
      <c r="HM24" s="317"/>
      <c r="HN24" s="317"/>
      <c r="HO24" s="317"/>
      <c r="HP24" s="317"/>
      <c r="HQ24" s="317"/>
      <c r="HR24" s="317"/>
      <c r="HS24" s="317"/>
      <c r="HT24" s="317"/>
      <c r="HU24" s="317"/>
      <c r="HV24" s="317"/>
      <c r="HW24" s="317"/>
      <c r="HX24" s="317"/>
      <c r="HY24" s="317"/>
      <c r="HZ24" s="317"/>
      <c r="IA24" s="317"/>
      <c r="IB24" s="317"/>
      <c r="IC24" s="317"/>
      <c r="ID24" s="317"/>
      <c r="IE24" s="317"/>
      <c r="IF24" s="317"/>
      <c r="IG24" s="317"/>
      <c r="IH24" s="317"/>
      <c r="II24" s="317"/>
      <c r="IJ24" s="317"/>
      <c r="IK24" s="317"/>
      <c r="IL24" s="317"/>
      <c r="IM24" s="317"/>
      <c r="IN24" s="317"/>
      <c r="IO24" s="317"/>
      <c r="IP24" s="317"/>
      <c r="IQ24" s="317"/>
      <c r="IR24" s="317"/>
      <c r="IS24" s="317"/>
    </row>
    <row r="25" spans="1:253" s="311" customFormat="1" ht="18.75">
      <c r="A25" s="319" t="s">
        <v>66</v>
      </c>
      <c r="B25" s="247"/>
      <c r="C25" s="247"/>
      <c r="D25" s="320"/>
      <c r="E25" s="319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17"/>
      <c r="FK25" s="317"/>
      <c r="FL25" s="317"/>
      <c r="FM25" s="317"/>
      <c r="FN25" s="317"/>
      <c r="FO25" s="317"/>
      <c r="FP25" s="317"/>
      <c r="FQ25" s="317"/>
      <c r="FR25" s="317"/>
      <c r="FS25" s="317"/>
      <c r="FT25" s="317"/>
      <c r="FU25" s="317"/>
      <c r="FV25" s="317"/>
      <c r="FW25" s="317"/>
      <c r="FX25" s="317"/>
      <c r="FY25" s="317"/>
      <c r="FZ25" s="317"/>
      <c r="GA25" s="317"/>
      <c r="GB25" s="317"/>
      <c r="GC25" s="317"/>
      <c r="GD25" s="317"/>
      <c r="GE25" s="317"/>
      <c r="GF25" s="317"/>
      <c r="GG25" s="317"/>
      <c r="GH25" s="317"/>
      <c r="GI25" s="317"/>
      <c r="GJ25" s="317"/>
      <c r="GK25" s="317"/>
      <c r="GL25" s="317"/>
      <c r="GM25" s="317"/>
      <c r="GN25" s="317"/>
      <c r="GO25" s="317"/>
      <c r="GP25" s="317"/>
      <c r="GQ25" s="317"/>
      <c r="GR25" s="317"/>
      <c r="GS25" s="317"/>
      <c r="GT25" s="317"/>
      <c r="GU25" s="317"/>
      <c r="GV25" s="317"/>
      <c r="GW25" s="317"/>
      <c r="GX25" s="317"/>
      <c r="GY25" s="317"/>
      <c r="GZ25" s="317"/>
      <c r="HA25" s="317"/>
      <c r="HB25" s="317"/>
      <c r="HC25" s="317"/>
      <c r="HD25" s="317"/>
      <c r="HE25" s="317"/>
      <c r="HF25" s="317"/>
      <c r="HG25" s="317"/>
      <c r="HH25" s="317"/>
      <c r="HI25" s="317"/>
      <c r="HJ25" s="317"/>
      <c r="HK25" s="317"/>
      <c r="HL25" s="317"/>
      <c r="HM25" s="317"/>
      <c r="HN25" s="317"/>
      <c r="HO25" s="317"/>
      <c r="HP25" s="317"/>
      <c r="HQ25" s="317"/>
      <c r="HR25" s="317"/>
      <c r="HS25" s="317"/>
      <c r="HT25" s="317"/>
      <c r="HU25" s="317"/>
      <c r="HV25" s="317"/>
      <c r="HW25" s="317"/>
      <c r="HX25" s="317"/>
      <c r="HY25" s="317"/>
      <c r="HZ25" s="317"/>
      <c r="IA25" s="317"/>
      <c r="IB25" s="317"/>
      <c r="IC25" s="317"/>
      <c r="ID25" s="317"/>
      <c r="IE25" s="317"/>
      <c r="IF25" s="317"/>
      <c r="IG25" s="317"/>
      <c r="IH25" s="317"/>
      <c r="II25" s="317"/>
      <c r="IJ25" s="317"/>
      <c r="IK25" s="317"/>
      <c r="IL25" s="317"/>
      <c r="IM25" s="317"/>
      <c r="IN25" s="317"/>
      <c r="IO25" s="317"/>
      <c r="IP25" s="317"/>
      <c r="IQ25" s="317"/>
      <c r="IR25" s="317"/>
      <c r="IS25" s="317"/>
    </row>
    <row r="26" spans="1:253" s="311" customFormat="1" ht="18.75">
      <c r="A26" s="319" t="s">
        <v>67</v>
      </c>
      <c r="B26" s="247">
        <v>87</v>
      </c>
      <c r="C26" s="247">
        <v>290</v>
      </c>
      <c r="D26" s="320">
        <f>C26/B26</f>
        <v>3.3333333333333335</v>
      </c>
      <c r="E26" s="319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7"/>
      <c r="EW26" s="317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  <c r="FH26" s="317"/>
      <c r="FI26" s="317"/>
      <c r="FJ26" s="317"/>
      <c r="FK26" s="317"/>
      <c r="FL26" s="317"/>
      <c r="FM26" s="317"/>
      <c r="FN26" s="317"/>
      <c r="FO26" s="317"/>
      <c r="FP26" s="317"/>
      <c r="FQ26" s="317"/>
      <c r="FR26" s="317"/>
      <c r="FS26" s="317"/>
      <c r="FT26" s="317"/>
      <c r="FU26" s="317"/>
      <c r="FV26" s="317"/>
      <c r="FW26" s="317"/>
      <c r="FX26" s="317"/>
      <c r="FY26" s="317"/>
      <c r="FZ26" s="317"/>
      <c r="GA26" s="317"/>
      <c r="GB26" s="317"/>
      <c r="GC26" s="317"/>
      <c r="GD26" s="317"/>
      <c r="GE26" s="317"/>
      <c r="GF26" s="317"/>
      <c r="GG26" s="317"/>
      <c r="GH26" s="317"/>
      <c r="GI26" s="317"/>
      <c r="GJ26" s="317"/>
      <c r="GK26" s="317"/>
      <c r="GL26" s="317"/>
      <c r="GM26" s="317"/>
      <c r="GN26" s="317"/>
      <c r="GO26" s="317"/>
      <c r="GP26" s="317"/>
      <c r="GQ26" s="317"/>
      <c r="GR26" s="317"/>
      <c r="GS26" s="317"/>
      <c r="GT26" s="317"/>
      <c r="GU26" s="317"/>
      <c r="GV26" s="317"/>
      <c r="GW26" s="317"/>
      <c r="GX26" s="317"/>
      <c r="GY26" s="317"/>
      <c r="GZ26" s="317"/>
      <c r="HA26" s="317"/>
      <c r="HB26" s="317"/>
      <c r="HC26" s="317"/>
      <c r="HD26" s="317"/>
      <c r="HE26" s="317"/>
      <c r="HF26" s="317"/>
      <c r="HG26" s="317"/>
      <c r="HH26" s="317"/>
      <c r="HI26" s="317"/>
      <c r="HJ26" s="317"/>
      <c r="HK26" s="317"/>
      <c r="HL26" s="317"/>
      <c r="HM26" s="317"/>
      <c r="HN26" s="317"/>
      <c r="HO26" s="317"/>
      <c r="HP26" s="317"/>
      <c r="HQ26" s="317"/>
      <c r="HR26" s="317"/>
      <c r="HS26" s="317"/>
      <c r="HT26" s="317"/>
      <c r="HU26" s="317"/>
      <c r="HV26" s="317"/>
      <c r="HW26" s="317"/>
      <c r="HX26" s="317"/>
      <c r="HY26" s="317"/>
      <c r="HZ26" s="317"/>
      <c r="IA26" s="317"/>
      <c r="IB26" s="317"/>
      <c r="IC26" s="317"/>
      <c r="ID26" s="317"/>
      <c r="IE26" s="317"/>
      <c r="IF26" s="317"/>
      <c r="IG26" s="317"/>
      <c r="IH26" s="317"/>
      <c r="II26" s="317"/>
      <c r="IJ26" s="317"/>
      <c r="IK26" s="317"/>
      <c r="IL26" s="317"/>
      <c r="IM26" s="317"/>
      <c r="IN26" s="317"/>
      <c r="IO26" s="317"/>
      <c r="IP26" s="317"/>
      <c r="IQ26" s="317"/>
      <c r="IR26" s="317"/>
      <c r="IS26" s="317"/>
    </row>
    <row r="27" spans="1:253" s="311" customFormat="1" ht="18.75">
      <c r="A27" s="319" t="s">
        <v>68</v>
      </c>
      <c r="B27" s="247">
        <v>25</v>
      </c>
      <c r="C27" s="247">
        <v>61</v>
      </c>
      <c r="D27" s="320"/>
      <c r="E27" s="319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7"/>
      <c r="EW27" s="317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317"/>
      <c r="FL27" s="317"/>
      <c r="FM27" s="317"/>
      <c r="FN27" s="317"/>
      <c r="FO27" s="317"/>
      <c r="FP27" s="317"/>
      <c r="FQ27" s="317"/>
      <c r="FR27" s="317"/>
      <c r="FS27" s="317"/>
      <c r="FT27" s="317"/>
      <c r="FU27" s="317"/>
      <c r="FV27" s="317"/>
      <c r="FW27" s="317"/>
      <c r="FX27" s="317"/>
      <c r="FY27" s="317"/>
      <c r="FZ27" s="317"/>
      <c r="GA27" s="317"/>
      <c r="GB27" s="317"/>
      <c r="GC27" s="317"/>
      <c r="GD27" s="317"/>
      <c r="GE27" s="317"/>
      <c r="GF27" s="317"/>
      <c r="GG27" s="317"/>
      <c r="GH27" s="317"/>
      <c r="GI27" s="317"/>
      <c r="GJ27" s="317"/>
      <c r="GK27" s="317"/>
      <c r="GL27" s="317"/>
      <c r="GM27" s="317"/>
      <c r="GN27" s="317"/>
      <c r="GO27" s="317"/>
      <c r="GP27" s="317"/>
      <c r="GQ27" s="317"/>
      <c r="GR27" s="317"/>
      <c r="GS27" s="317"/>
      <c r="GT27" s="317"/>
      <c r="GU27" s="317"/>
      <c r="GV27" s="317"/>
      <c r="GW27" s="317"/>
      <c r="GX27" s="317"/>
      <c r="GY27" s="317"/>
      <c r="GZ27" s="317"/>
      <c r="HA27" s="317"/>
      <c r="HB27" s="317"/>
      <c r="HC27" s="317"/>
      <c r="HD27" s="317"/>
      <c r="HE27" s="317"/>
      <c r="HF27" s="317"/>
      <c r="HG27" s="317"/>
      <c r="HH27" s="317"/>
      <c r="HI27" s="317"/>
      <c r="HJ27" s="317"/>
      <c r="HK27" s="317"/>
      <c r="HL27" s="317"/>
      <c r="HM27" s="317"/>
      <c r="HN27" s="317"/>
      <c r="HO27" s="317"/>
      <c r="HP27" s="317"/>
      <c r="HQ27" s="317"/>
      <c r="HR27" s="317"/>
      <c r="HS27" s="317"/>
      <c r="HT27" s="317"/>
      <c r="HU27" s="317"/>
      <c r="HV27" s="317"/>
      <c r="HW27" s="317"/>
      <c r="HX27" s="317"/>
      <c r="HY27" s="317"/>
      <c r="HZ27" s="317"/>
      <c r="IA27" s="317"/>
      <c r="IB27" s="317"/>
      <c r="IC27" s="317"/>
      <c r="ID27" s="317"/>
      <c r="IE27" s="317"/>
      <c r="IF27" s="317"/>
      <c r="IG27" s="317"/>
      <c r="IH27" s="317"/>
      <c r="II27" s="317"/>
      <c r="IJ27" s="317"/>
      <c r="IK27" s="317"/>
      <c r="IL27" s="317"/>
      <c r="IM27" s="317"/>
      <c r="IN27" s="317"/>
      <c r="IO27" s="317"/>
      <c r="IP27" s="317"/>
      <c r="IQ27" s="317"/>
      <c r="IR27" s="317"/>
      <c r="IS27" s="317"/>
    </row>
    <row r="28" spans="1:253" s="311" customFormat="1" ht="18.75">
      <c r="A28" s="319" t="s">
        <v>69</v>
      </c>
      <c r="B28" s="247"/>
      <c r="C28" s="249"/>
      <c r="D28" s="320"/>
      <c r="E28" s="319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7"/>
      <c r="ES28" s="317"/>
      <c r="ET28" s="317"/>
      <c r="EU28" s="317"/>
      <c r="EV28" s="317"/>
      <c r="EW28" s="317"/>
      <c r="EX28" s="317"/>
      <c r="EY28" s="317"/>
      <c r="EZ28" s="317"/>
      <c r="FA28" s="317"/>
      <c r="FB28" s="317"/>
      <c r="FC28" s="317"/>
      <c r="FD28" s="317"/>
      <c r="FE28" s="317"/>
      <c r="FF28" s="317"/>
      <c r="FG28" s="317"/>
      <c r="FH28" s="317"/>
      <c r="FI28" s="317"/>
      <c r="FJ28" s="317"/>
      <c r="FK28" s="317"/>
      <c r="FL28" s="317"/>
      <c r="FM28" s="317"/>
      <c r="FN28" s="317"/>
      <c r="FO28" s="317"/>
      <c r="FP28" s="317"/>
      <c r="FQ28" s="317"/>
      <c r="FR28" s="317"/>
      <c r="FS28" s="317"/>
      <c r="FT28" s="317"/>
      <c r="FU28" s="317"/>
      <c r="FV28" s="317"/>
      <c r="FW28" s="317"/>
      <c r="FX28" s="317"/>
      <c r="FY28" s="317"/>
      <c r="FZ28" s="317"/>
      <c r="GA28" s="317"/>
      <c r="GB28" s="317"/>
      <c r="GC28" s="317"/>
      <c r="GD28" s="317"/>
      <c r="GE28" s="317"/>
      <c r="GF28" s="317"/>
      <c r="GG28" s="317"/>
      <c r="GH28" s="317"/>
      <c r="GI28" s="317"/>
      <c r="GJ28" s="317"/>
      <c r="GK28" s="317"/>
      <c r="GL28" s="317"/>
      <c r="GM28" s="317"/>
      <c r="GN28" s="317"/>
      <c r="GO28" s="317"/>
      <c r="GP28" s="317"/>
      <c r="GQ28" s="317"/>
      <c r="GR28" s="317"/>
      <c r="GS28" s="317"/>
      <c r="GT28" s="317"/>
      <c r="GU28" s="317"/>
      <c r="GV28" s="317"/>
      <c r="GW28" s="317"/>
      <c r="GX28" s="317"/>
      <c r="GY28" s="317"/>
      <c r="GZ28" s="317"/>
      <c r="HA28" s="317"/>
      <c r="HB28" s="317"/>
      <c r="HC28" s="317"/>
      <c r="HD28" s="317"/>
      <c r="HE28" s="317"/>
      <c r="HF28" s="317"/>
      <c r="HG28" s="317"/>
      <c r="HH28" s="317"/>
      <c r="HI28" s="317"/>
      <c r="HJ28" s="317"/>
      <c r="HK28" s="317"/>
      <c r="HL28" s="317"/>
      <c r="HM28" s="317"/>
      <c r="HN28" s="317"/>
      <c r="HO28" s="317"/>
      <c r="HP28" s="317"/>
      <c r="HQ28" s="317"/>
      <c r="HR28" s="317"/>
      <c r="HS28" s="317"/>
      <c r="HT28" s="317"/>
      <c r="HU28" s="317"/>
      <c r="HV28" s="317"/>
      <c r="HW28" s="317"/>
      <c r="HX28" s="317"/>
      <c r="HY28" s="317"/>
      <c r="HZ28" s="317"/>
      <c r="IA28" s="317"/>
      <c r="IB28" s="317"/>
      <c r="IC28" s="317"/>
      <c r="ID28" s="317"/>
      <c r="IE28" s="317"/>
      <c r="IF28" s="317"/>
      <c r="IG28" s="317"/>
      <c r="IH28" s="317"/>
      <c r="II28" s="317"/>
      <c r="IJ28" s="317"/>
      <c r="IK28" s="317"/>
      <c r="IL28" s="317"/>
      <c r="IM28" s="317"/>
      <c r="IN28" s="317"/>
      <c r="IO28" s="317"/>
      <c r="IP28" s="317"/>
      <c r="IQ28" s="317"/>
      <c r="IR28" s="317"/>
      <c r="IS28" s="317"/>
    </row>
    <row r="29" spans="1:253" s="311" customFormat="1" ht="18.75">
      <c r="A29" s="319" t="s">
        <v>70</v>
      </c>
      <c r="B29" s="249"/>
      <c r="C29" s="250"/>
      <c r="D29" s="320"/>
      <c r="E29" s="319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7"/>
      <c r="EN29" s="317"/>
      <c r="EO29" s="317"/>
      <c r="EP29" s="317"/>
      <c r="EQ29" s="317"/>
      <c r="ER29" s="317"/>
      <c r="ES29" s="317"/>
      <c r="ET29" s="317"/>
      <c r="EU29" s="317"/>
      <c r="EV29" s="317"/>
      <c r="EW29" s="317"/>
      <c r="EX29" s="317"/>
      <c r="EY29" s="317"/>
      <c r="EZ29" s="317"/>
      <c r="FA29" s="317"/>
      <c r="FB29" s="317"/>
      <c r="FC29" s="317"/>
      <c r="FD29" s="317"/>
      <c r="FE29" s="317"/>
      <c r="FF29" s="317"/>
      <c r="FG29" s="317"/>
      <c r="FH29" s="317"/>
      <c r="FI29" s="317"/>
      <c r="FJ29" s="317"/>
      <c r="FK29" s="317"/>
      <c r="FL29" s="317"/>
      <c r="FM29" s="317"/>
      <c r="FN29" s="317"/>
      <c r="FO29" s="317"/>
      <c r="FP29" s="317"/>
      <c r="FQ29" s="317"/>
      <c r="FR29" s="317"/>
      <c r="FS29" s="317"/>
      <c r="FT29" s="317"/>
      <c r="FU29" s="317"/>
      <c r="FV29" s="317"/>
      <c r="FW29" s="317"/>
      <c r="FX29" s="317"/>
      <c r="FY29" s="317"/>
      <c r="FZ29" s="317"/>
      <c r="GA29" s="317"/>
      <c r="GB29" s="317"/>
      <c r="GC29" s="317"/>
      <c r="GD29" s="317"/>
      <c r="GE29" s="317"/>
      <c r="GF29" s="317"/>
      <c r="GG29" s="317"/>
      <c r="GH29" s="317"/>
      <c r="GI29" s="317"/>
      <c r="GJ29" s="317"/>
      <c r="GK29" s="317"/>
      <c r="GL29" s="317"/>
      <c r="GM29" s="317"/>
      <c r="GN29" s="317"/>
      <c r="GO29" s="317"/>
      <c r="GP29" s="317"/>
      <c r="GQ29" s="317"/>
      <c r="GR29" s="317"/>
      <c r="GS29" s="317"/>
      <c r="GT29" s="317"/>
      <c r="GU29" s="317"/>
      <c r="GV29" s="317"/>
      <c r="GW29" s="317"/>
      <c r="GX29" s="317"/>
      <c r="GY29" s="317"/>
      <c r="GZ29" s="317"/>
      <c r="HA29" s="317"/>
      <c r="HB29" s="317"/>
      <c r="HC29" s="317"/>
      <c r="HD29" s="317"/>
      <c r="HE29" s="317"/>
      <c r="HF29" s="317"/>
      <c r="HG29" s="317"/>
      <c r="HH29" s="317"/>
      <c r="HI29" s="317"/>
      <c r="HJ29" s="317"/>
      <c r="HK29" s="317"/>
      <c r="HL29" s="317"/>
      <c r="HM29" s="317"/>
      <c r="HN29" s="317"/>
      <c r="HO29" s="317"/>
      <c r="HP29" s="317"/>
      <c r="HQ29" s="317"/>
      <c r="HR29" s="317"/>
      <c r="HS29" s="317"/>
      <c r="HT29" s="317"/>
      <c r="HU29" s="317"/>
      <c r="HV29" s="317"/>
      <c r="HW29" s="317"/>
      <c r="HX29" s="317"/>
      <c r="HY29" s="317"/>
      <c r="HZ29" s="317"/>
      <c r="IA29" s="317"/>
      <c r="IB29" s="317"/>
      <c r="IC29" s="317"/>
      <c r="ID29" s="317"/>
      <c r="IE29" s="317"/>
      <c r="IF29" s="317"/>
      <c r="IG29" s="317"/>
      <c r="IH29" s="317"/>
      <c r="II29" s="317"/>
      <c r="IJ29" s="317"/>
      <c r="IK29" s="317"/>
      <c r="IL29" s="317"/>
      <c r="IM29" s="317"/>
      <c r="IN29" s="317"/>
      <c r="IO29" s="317"/>
      <c r="IP29" s="317"/>
      <c r="IQ29" s="317"/>
      <c r="IR29" s="317"/>
      <c r="IS29" s="317"/>
    </row>
  </sheetData>
  <sheetProtection/>
  <mergeCells count="1">
    <mergeCell ref="A1:E1"/>
  </mergeCells>
  <printOptions horizontalCentered="1"/>
  <pageMargins left="0.31" right="0.28" top="0.39" bottom="0.23999999999999996" header="0.2" footer="0.11999999999999998"/>
  <pageSetup horizontalDpi="600" verticalDpi="600" orientation="landscape" paperSize="9" scale="85"/>
  <headerFooter scaleWithDoc="0" alignWithMargins="0">
    <oddFooter>&amp;C&amp;"宋体"&amp;12第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27"/>
  <sheetViews>
    <sheetView workbookViewId="0" topLeftCell="A1">
      <pane xSplit="1" ySplit="3" topLeftCell="B4" activePane="bottomRight" state="frozen"/>
      <selection pane="bottomRight" activeCell="G17" sqref="G17"/>
    </sheetView>
  </sheetViews>
  <sheetFormatPr defaultColWidth="12.125" defaultRowHeight="16.5" customHeight="1"/>
  <cols>
    <col min="1" max="1" width="34.125" style="288" customWidth="1"/>
    <col min="2" max="3" width="15.50390625" style="288" customWidth="1"/>
    <col min="4" max="4" width="23.375" style="288" customWidth="1"/>
    <col min="5" max="217" width="12.125" style="288" customWidth="1"/>
    <col min="218" max="16384" width="12.125" style="296" customWidth="1"/>
  </cols>
  <sheetData>
    <row r="1" spans="1:4" s="288" customFormat="1" ht="33.75" customHeight="1">
      <c r="A1" s="297" t="s">
        <v>71</v>
      </c>
      <c r="B1" s="297"/>
      <c r="C1" s="297"/>
      <c r="D1" s="297"/>
    </row>
    <row r="2" spans="1:3" s="288" customFormat="1" ht="16.5" customHeight="1">
      <c r="A2" s="290"/>
      <c r="B2" s="290"/>
      <c r="C2" s="290"/>
    </row>
    <row r="3" spans="1:4" s="288" customFormat="1" ht="16.5" customHeight="1">
      <c r="A3" s="290"/>
      <c r="B3" s="290"/>
      <c r="C3" s="290"/>
      <c r="D3" s="298" t="s">
        <v>39</v>
      </c>
    </row>
    <row r="4" spans="1:4" s="288" customFormat="1" ht="16.5" customHeight="1">
      <c r="A4" s="299" t="s">
        <v>72</v>
      </c>
      <c r="B4" s="300" t="s">
        <v>73</v>
      </c>
      <c r="C4" s="299" t="s">
        <v>74</v>
      </c>
      <c r="D4" s="301" t="s">
        <v>75</v>
      </c>
    </row>
    <row r="5" spans="1:4" s="295" customFormat="1" ht="16.5" customHeight="1">
      <c r="A5" s="299"/>
      <c r="B5" s="300"/>
      <c r="C5" s="299"/>
      <c r="D5" s="302"/>
    </row>
    <row r="6" spans="1:4" s="295" customFormat="1" ht="16.5" customHeight="1">
      <c r="A6" s="303"/>
      <c r="B6" s="304"/>
      <c r="C6" s="303"/>
      <c r="D6" s="305"/>
    </row>
    <row r="7" spans="1:4" s="288" customFormat="1" ht="16.5" customHeight="1">
      <c r="A7" s="306" t="s">
        <v>76</v>
      </c>
      <c r="B7" s="293">
        <f>SUM(B8,B37,B46,B52,B65,B76,B87,B93,B114,B127,B143,B150,B161,B169,B178,B183,B189,B199,B206,B210,B216,B217,B220,B224)</f>
        <v>121876</v>
      </c>
      <c r="C7" s="307">
        <f>SUM(C8,C37,C46,C52,C65,C76,C87,C93,C114,C127,C143,C150,C161,C169,C178,C183,C189,C199,C206,C210,C216,C217,C220,C224)</f>
        <v>120766</v>
      </c>
      <c r="D7" s="308">
        <f aca="true" t="shared" si="0" ref="D7:D14">C7/B7*100%</f>
        <v>0.9908923824214776</v>
      </c>
    </row>
    <row r="8" spans="1:4" s="288" customFormat="1" ht="16.5" customHeight="1">
      <c r="A8" s="309" t="s">
        <v>77</v>
      </c>
      <c r="B8" s="293">
        <f>SUM(B9:B36)</f>
        <v>11134</v>
      </c>
      <c r="C8" s="307">
        <f>SUM(C9:C36)</f>
        <v>11083</v>
      </c>
      <c r="D8" s="308">
        <f t="shared" si="0"/>
        <v>0.9954194359619184</v>
      </c>
    </row>
    <row r="9" spans="1:4" s="288" customFormat="1" ht="16.5" customHeight="1">
      <c r="A9" s="310" t="s">
        <v>78</v>
      </c>
      <c r="B9" s="276">
        <v>298</v>
      </c>
      <c r="C9" s="307">
        <v>298</v>
      </c>
      <c r="D9" s="308">
        <f t="shared" si="0"/>
        <v>1</v>
      </c>
    </row>
    <row r="10" spans="1:4" s="288" customFormat="1" ht="16.5" customHeight="1">
      <c r="A10" s="310" t="s">
        <v>79</v>
      </c>
      <c r="B10" s="276">
        <v>234</v>
      </c>
      <c r="C10" s="307">
        <v>234</v>
      </c>
      <c r="D10" s="308">
        <f t="shared" si="0"/>
        <v>1</v>
      </c>
    </row>
    <row r="11" spans="1:4" s="288" customFormat="1" ht="16.5" customHeight="1">
      <c r="A11" s="310" t="s">
        <v>80</v>
      </c>
      <c r="B11" s="276">
        <v>3100</v>
      </c>
      <c r="C11" s="307">
        <v>3100</v>
      </c>
      <c r="D11" s="308">
        <f t="shared" si="0"/>
        <v>1</v>
      </c>
    </row>
    <row r="12" spans="1:4" s="288" customFormat="1" ht="16.5" customHeight="1">
      <c r="A12" s="310" t="s">
        <v>81</v>
      </c>
      <c r="B12" s="276">
        <v>437</v>
      </c>
      <c r="C12" s="307">
        <v>437</v>
      </c>
      <c r="D12" s="308">
        <f t="shared" si="0"/>
        <v>1</v>
      </c>
    </row>
    <row r="13" spans="1:4" s="288" customFormat="1" ht="16.5" customHeight="1">
      <c r="A13" s="310" t="s">
        <v>82</v>
      </c>
      <c r="B13" s="276">
        <v>263</v>
      </c>
      <c r="C13" s="307">
        <v>248</v>
      </c>
      <c r="D13" s="308">
        <f t="shared" si="0"/>
        <v>0.9429657794676806</v>
      </c>
    </row>
    <row r="14" spans="1:4" s="288" customFormat="1" ht="16.5" customHeight="1">
      <c r="A14" s="310" t="s">
        <v>83</v>
      </c>
      <c r="B14" s="276">
        <v>1083</v>
      </c>
      <c r="C14" s="307">
        <v>1083</v>
      </c>
      <c r="D14" s="308">
        <f t="shared" si="0"/>
        <v>1</v>
      </c>
    </row>
    <row r="15" spans="1:4" s="288" customFormat="1" ht="16.5" customHeight="1">
      <c r="A15" s="310" t="s">
        <v>84</v>
      </c>
      <c r="B15" s="276"/>
      <c r="C15" s="307"/>
      <c r="D15" s="308"/>
    </row>
    <row r="16" spans="1:4" s="288" customFormat="1" ht="16.5" customHeight="1">
      <c r="A16" s="310" t="s">
        <v>85</v>
      </c>
      <c r="B16" s="276">
        <v>243</v>
      </c>
      <c r="C16" s="307">
        <v>243</v>
      </c>
      <c r="D16" s="308">
        <f>C16/B16*100%</f>
        <v>1</v>
      </c>
    </row>
    <row r="17" spans="1:4" s="288" customFormat="1" ht="16.5" customHeight="1">
      <c r="A17" s="310" t="s">
        <v>86</v>
      </c>
      <c r="B17" s="276"/>
      <c r="C17" s="307"/>
      <c r="D17" s="308"/>
    </row>
    <row r="18" spans="1:4" s="288" customFormat="1" ht="16.5" customHeight="1">
      <c r="A18" s="310" t="s">
        <v>87</v>
      </c>
      <c r="B18" s="276">
        <v>869</v>
      </c>
      <c r="C18" s="307">
        <v>868</v>
      </c>
      <c r="D18" s="308">
        <f>C18/B18*100%</f>
        <v>0.998849252013809</v>
      </c>
    </row>
    <row r="19" spans="1:4" s="288" customFormat="1" ht="16.5" customHeight="1">
      <c r="A19" s="310" t="s">
        <v>88</v>
      </c>
      <c r="B19" s="276">
        <v>663</v>
      </c>
      <c r="C19" s="307">
        <v>663</v>
      </c>
      <c r="D19" s="308">
        <f>C19/B19*100%</f>
        <v>1</v>
      </c>
    </row>
    <row r="20" spans="1:4" s="288" customFormat="1" ht="16.5" customHeight="1">
      <c r="A20" s="310" t="s">
        <v>89</v>
      </c>
      <c r="B20" s="276">
        <v>74</v>
      </c>
      <c r="C20" s="307">
        <v>74</v>
      </c>
      <c r="D20" s="308">
        <f>C20/B20*100%</f>
        <v>1</v>
      </c>
    </row>
    <row r="21" spans="1:4" s="288" customFormat="1" ht="16.5" customHeight="1">
      <c r="A21" s="310" t="s">
        <v>90</v>
      </c>
      <c r="B21" s="276"/>
      <c r="C21" s="307"/>
      <c r="D21" s="308"/>
    </row>
    <row r="22" spans="1:4" s="288" customFormat="1" ht="16.5" customHeight="1">
      <c r="A22" s="310" t="s">
        <v>91</v>
      </c>
      <c r="B22" s="276">
        <v>480</v>
      </c>
      <c r="C22" s="307">
        <v>480</v>
      </c>
      <c r="D22" s="308">
        <f>C22/B22*100%</f>
        <v>1</v>
      </c>
    </row>
    <row r="23" spans="1:4" s="288" customFormat="1" ht="16.5" customHeight="1">
      <c r="A23" s="310" t="s">
        <v>92</v>
      </c>
      <c r="B23" s="276"/>
      <c r="C23" s="307"/>
      <c r="D23" s="308"/>
    </row>
    <row r="24" spans="1:4" s="288" customFormat="1" ht="16.5" customHeight="1">
      <c r="A24" s="310" t="s">
        <v>93</v>
      </c>
      <c r="B24" s="276"/>
      <c r="C24" s="307"/>
      <c r="D24" s="308"/>
    </row>
    <row r="25" spans="1:4" s="288" customFormat="1" ht="16.5" customHeight="1">
      <c r="A25" s="310" t="s">
        <v>94</v>
      </c>
      <c r="B25" s="276"/>
      <c r="C25" s="307"/>
      <c r="D25" s="308"/>
    </row>
    <row r="26" spans="1:4" s="288" customFormat="1" ht="16.5" customHeight="1">
      <c r="A26" s="310" t="s">
        <v>95</v>
      </c>
      <c r="B26" s="276"/>
      <c r="C26" s="307"/>
      <c r="D26" s="308"/>
    </row>
    <row r="27" spans="1:4" s="288" customFormat="1" ht="16.5" customHeight="1">
      <c r="A27" s="310" t="s">
        <v>96</v>
      </c>
      <c r="B27" s="276">
        <v>50</v>
      </c>
      <c r="C27" s="307">
        <v>50</v>
      </c>
      <c r="D27" s="308">
        <f aca="true" t="shared" si="1" ref="D27:D33">C27/B27*100%</f>
        <v>1</v>
      </c>
    </row>
    <row r="28" spans="1:4" s="288" customFormat="1" ht="16.5" customHeight="1">
      <c r="A28" s="310" t="s">
        <v>97</v>
      </c>
      <c r="B28" s="276">
        <v>46</v>
      </c>
      <c r="C28" s="307">
        <v>46</v>
      </c>
      <c r="D28" s="308">
        <f t="shared" si="1"/>
        <v>1</v>
      </c>
    </row>
    <row r="29" spans="1:4" s="288" customFormat="1" ht="16.5" customHeight="1">
      <c r="A29" s="310" t="s">
        <v>98</v>
      </c>
      <c r="B29" s="276">
        <v>429</v>
      </c>
      <c r="C29" s="307">
        <v>429</v>
      </c>
      <c r="D29" s="308">
        <f t="shared" si="1"/>
        <v>1</v>
      </c>
    </row>
    <row r="30" spans="1:4" s="288" customFormat="1" ht="16.5" customHeight="1">
      <c r="A30" s="310" t="s">
        <v>99</v>
      </c>
      <c r="B30" s="276">
        <v>752</v>
      </c>
      <c r="C30" s="307">
        <v>752</v>
      </c>
      <c r="D30" s="308">
        <f t="shared" si="1"/>
        <v>1</v>
      </c>
    </row>
    <row r="31" spans="1:4" s="288" customFormat="1" ht="16.5" customHeight="1">
      <c r="A31" s="310" t="s">
        <v>100</v>
      </c>
      <c r="B31" s="276">
        <v>422</v>
      </c>
      <c r="C31" s="307">
        <v>387</v>
      </c>
      <c r="D31" s="308">
        <f t="shared" si="1"/>
        <v>0.9170616113744076</v>
      </c>
    </row>
    <row r="32" spans="1:4" s="288" customFormat="1" ht="16.5" customHeight="1">
      <c r="A32" s="310" t="s">
        <v>101</v>
      </c>
      <c r="B32" s="276">
        <v>119</v>
      </c>
      <c r="C32" s="307">
        <v>119</v>
      </c>
      <c r="D32" s="308">
        <f t="shared" si="1"/>
        <v>1</v>
      </c>
    </row>
    <row r="33" spans="1:4" s="288" customFormat="1" ht="16.5" customHeight="1">
      <c r="A33" s="310" t="s">
        <v>102</v>
      </c>
      <c r="B33" s="276">
        <v>43</v>
      </c>
      <c r="C33" s="307">
        <v>43</v>
      </c>
      <c r="D33" s="308">
        <f t="shared" si="1"/>
        <v>1</v>
      </c>
    </row>
    <row r="34" spans="1:4" s="288" customFormat="1" ht="16.5" customHeight="1">
      <c r="A34" s="310" t="s">
        <v>103</v>
      </c>
      <c r="B34" s="276"/>
      <c r="C34" s="307"/>
      <c r="D34" s="308"/>
    </row>
    <row r="35" spans="1:4" s="288" customFormat="1" ht="16.5" customHeight="1">
      <c r="A35" s="310" t="s">
        <v>104</v>
      </c>
      <c r="B35" s="276">
        <v>372</v>
      </c>
      <c r="C35" s="307">
        <v>372</v>
      </c>
      <c r="D35" s="308">
        <f>C35/B35*100%</f>
        <v>1</v>
      </c>
    </row>
    <row r="36" spans="1:4" s="288" customFormat="1" ht="16.5" customHeight="1">
      <c r="A36" s="310" t="s">
        <v>105</v>
      </c>
      <c r="B36" s="276">
        <v>1157</v>
      </c>
      <c r="C36" s="307">
        <v>1157</v>
      </c>
      <c r="D36" s="308">
        <f>C36/B36*100%</f>
        <v>1</v>
      </c>
    </row>
    <row r="37" spans="1:4" s="288" customFormat="1" ht="16.5" customHeight="1">
      <c r="A37" s="309" t="s">
        <v>106</v>
      </c>
      <c r="B37" s="293"/>
      <c r="C37" s="307"/>
      <c r="D37" s="308"/>
    </row>
    <row r="38" spans="1:4" s="288" customFormat="1" ht="16.5" customHeight="1">
      <c r="A38" s="310" t="s">
        <v>107</v>
      </c>
      <c r="B38" s="293"/>
      <c r="C38" s="307"/>
      <c r="D38" s="308"/>
    </row>
    <row r="39" spans="1:4" s="288" customFormat="1" ht="16.5" customHeight="1">
      <c r="A39" s="310" t="s">
        <v>108</v>
      </c>
      <c r="B39" s="293"/>
      <c r="C39" s="307"/>
      <c r="D39" s="308"/>
    </row>
    <row r="40" spans="1:4" s="288" customFormat="1" ht="16.5" customHeight="1">
      <c r="A40" s="310" t="s">
        <v>109</v>
      </c>
      <c r="B40" s="293"/>
      <c r="C40" s="307"/>
      <c r="D40" s="308"/>
    </row>
    <row r="41" spans="1:4" s="288" customFormat="1" ht="16.5" customHeight="1">
      <c r="A41" s="310" t="s">
        <v>110</v>
      </c>
      <c r="B41" s="293"/>
      <c r="C41" s="307"/>
      <c r="D41" s="308"/>
    </row>
    <row r="42" spans="1:4" s="288" customFormat="1" ht="16.5" customHeight="1">
      <c r="A42" s="310" t="s">
        <v>111</v>
      </c>
      <c r="B42" s="293"/>
      <c r="C42" s="307"/>
      <c r="D42" s="308"/>
    </row>
    <row r="43" spans="1:4" s="288" customFormat="1" ht="16.5" customHeight="1">
      <c r="A43" s="310" t="s">
        <v>112</v>
      </c>
      <c r="B43" s="293"/>
      <c r="C43" s="307"/>
      <c r="D43" s="308"/>
    </row>
    <row r="44" spans="1:4" s="288" customFormat="1" ht="16.5" customHeight="1">
      <c r="A44" s="310" t="s">
        <v>113</v>
      </c>
      <c r="B44" s="293"/>
      <c r="C44" s="307"/>
      <c r="D44" s="308"/>
    </row>
    <row r="45" spans="1:4" s="288" customFormat="1" ht="16.5" customHeight="1">
      <c r="A45" s="310" t="s">
        <v>114</v>
      </c>
      <c r="B45" s="293"/>
      <c r="C45" s="307"/>
      <c r="D45" s="308"/>
    </row>
    <row r="46" spans="1:4" s="288" customFormat="1" ht="16.5" customHeight="1">
      <c r="A46" s="309" t="s">
        <v>115</v>
      </c>
      <c r="B46" s="293"/>
      <c r="C46" s="307"/>
      <c r="D46" s="308"/>
    </row>
    <row r="47" spans="1:4" s="288" customFormat="1" ht="16.5" customHeight="1">
      <c r="A47" s="310" t="s">
        <v>116</v>
      </c>
      <c r="B47" s="293"/>
      <c r="C47" s="307"/>
      <c r="D47" s="308"/>
    </row>
    <row r="48" spans="1:4" s="288" customFormat="1" ht="16.5" customHeight="1">
      <c r="A48" s="310" t="s">
        <v>117</v>
      </c>
      <c r="B48" s="293"/>
      <c r="C48" s="307"/>
      <c r="D48" s="308"/>
    </row>
    <row r="49" spans="1:4" s="288" customFormat="1" ht="16.5" customHeight="1">
      <c r="A49" s="310" t="s">
        <v>118</v>
      </c>
      <c r="B49" s="293"/>
      <c r="C49" s="307"/>
      <c r="D49" s="308"/>
    </row>
    <row r="50" spans="1:4" s="288" customFormat="1" ht="16.5" customHeight="1">
      <c r="A50" s="310" t="s">
        <v>119</v>
      </c>
      <c r="B50" s="293"/>
      <c r="C50" s="307"/>
      <c r="D50" s="308"/>
    </row>
    <row r="51" spans="1:4" s="288" customFormat="1" ht="16.5" customHeight="1">
      <c r="A51" s="310" t="s">
        <v>120</v>
      </c>
      <c r="B51" s="293"/>
      <c r="C51" s="307"/>
      <c r="D51" s="308"/>
    </row>
    <row r="52" spans="1:4" s="288" customFormat="1" ht="16.5" customHeight="1">
      <c r="A52" s="309" t="s">
        <v>121</v>
      </c>
      <c r="B52" s="293">
        <f>SUM(B53:B64)</f>
        <v>3645</v>
      </c>
      <c r="C52" s="307">
        <f>SUM(C53:C64)</f>
        <v>3645</v>
      </c>
      <c r="D52" s="308">
        <f>C52/B52*100%</f>
        <v>1</v>
      </c>
    </row>
    <row r="53" spans="1:4" s="288" customFormat="1" ht="16.5" customHeight="1">
      <c r="A53" s="310" t="s">
        <v>122</v>
      </c>
      <c r="B53" s="293">
        <v>16</v>
      </c>
      <c r="C53" s="307">
        <v>16</v>
      </c>
      <c r="D53" s="308"/>
    </row>
    <row r="54" spans="1:4" s="288" customFormat="1" ht="16.5" customHeight="1">
      <c r="A54" s="310" t="s">
        <v>123</v>
      </c>
      <c r="B54" s="293">
        <v>3117</v>
      </c>
      <c r="C54" s="307">
        <v>3117</v>
      </c>
      <c r="D54" s="308">
        <f>C54/B54*100%</f>
        <v>1</v>
      </c>
    </row>
    <row r="55" spans="1:4" s="288" customFormat="1" ht="16.5" customHeight="1">
      <c r="A55" s="310" t="s">
        <v>124</v>
      </c>
      <c r="B55" s="293"/>
      <c r="C55" s="307"/>
      <c r="D55" s="308"/>
    </row>
    <row r="56" spans="1:4" s="288" customFormat="1" ht="16.5" customHeight="1">
      <c r="A56" s="310" t="s">
        <v>125</v>
      </c>
      <c r="B56" s="293">
        <v>47</v>
      </c>
      <c r="C56" s="307">
        <v>47</v>
      </c>
      <c r="D56" s="308">
        <f>C56/B56*100%</f>
        <v>1</v>
      </c>
    </row>
    <row r="57" spans="1:4" s="288" customFormat="1" ht="16.5" customHeight="1">
      <c r="A57" s="310" t="s">
        <v>126</v>
      </c>
      <c r="B57" s="293"/>
      <c r="C57" s="307"/>
      <c r="D57" s="308"/>
    </row>
    <row r="58" spans="1:4" s="288" customFormat="1" ht="16.5" customHeight="1">
      <c r="A58" s="310" t="s">
        <v>127</v>
      </c>
      <c r="B58" s="293">
        <v>465</v>
      </c>
      <c r="C58" s="307">
        <v>465</v>
      </c>
      <c r="D58" s="308">
        <f>C58/B58*100%</f>
        <v>1</v>
      </c>
    </row>
    <row r="59" spans="1:4" s="288" customFormat="1" ht="16.5" customHeight="1">
      <c r="A59" s="310" t="s">
        <v>128</v>
      </c>
      <c r="B59" s="293"/>
      <c r="C59" s="307"/>
      <c r="D59" s="308"/>
    </row>
    <row r="60" spans="1:4" s="288" customFormat="1" ht="16.5" customHeight="1">
      <c r="A60" s="310" t="s">
        <v>129</v>
      </c>
      <c r="B60" s="293"/>
      <c r="C60" s="307"/>
      <c r="D60" s="308"/>
    </row>
    <row r="61" spans="1:4" s="288" customFormat="1" ht="16.5" customHeight="1">
      <c r="A61" s="310" t="s">
        <v>130</v>
      </c>
      <c r="B61" s="293"/>
      <c r="C61" s="307"/>
      <c r="D61" s="308"/>
    </row>
    <row r="62" spans="1:4" s="288" customFormat="1" ht="16.5" customHeight="1">
      <c r="A62" s="310" t="s">
        <v>131</v>
      </c>
      <c r="B62" s="293"/>
      <c r="C62" s="307"/>
      <c r="D62" s="308"/>
    </row>
    <row r="63" spans="1:4" s="288" customFormat="1" ht="16.5" customHeight="1">
      <c r="A63" s="310" t="s">
        <v>132</v>
      </c>
      <c r="B63" s="293"/>
      <c r="C63" s="307"/>
      <c r="D63" s="308"/>
    </row>
    <row r="64" spans="1:4" s="288" customFormat="1" ht="16.5" customHeight="1">
      <c r="A64" s="310" t="s">
        <v>133</v>
      </c>
      <c r="B64" s="293"/>
      <c r="C64" s="307"/>
      <c r="D64" s="308"/>
    </row>
    <row r="65" spans="1:4" s="288" customFormat="1" ht="16.5" customHeight="1">
      <c r="A65" s="309" t="s">
        <v>134</v>
      </c>
      <c r="B65" s="293">
        <f>SUM(B66:B75)</f>
        <v>14575</v>
      </c>
      <c r="C65" s="307">
        <f>SUM(C66:C75)</f>
        <v>14553</v>
      </c>
      <c r="D65" s="308">
        <f>C65/B65*100%</f>
        <v>0.9984905660377359</v>
      </c>
    </row>
    <row r="66" spans="1:4" s="288" customFormat="1" ht="16.5" customHeight="1">
      <c r="A66" s="310" t="s">
        <v>135</v>
      </c>
      <c r="B66" s="276">
        <v>1021</v>
      </c>
      <c r="C66" s="307">
        <v>1014</v>
      </c>
      <c r="D66" s="308">
        <f>C66/B66*100%</f>
        <v>0.9931439764936337</v>
      </c>
    </row>
    <row r="67" spans="1:4" s="288" customFormat="1" ht="16.5" customHeight="1">
      <c r="A67" s="310" t="s">
        <v>136</v>
      </c>
      <c r="B67" s="276">
        <v>12666</v>
      </c>
      <c r="C67" s="307">
        <v>12656</v>
      </c>
      <c r="D67" s="308">
        <f>C67/B67*100%</f>
        <v>0.999210484762356</v>
      </c>
    </row>
    <row r="68" spans="1:4" s="288" customFormat="1" ht="16.5" customHeight="1">
      <c r="A68" s="310" t="s">
        <v>137</v>
      </c>
      <c r="B68" s="276">
        <v>476</v>
      </c>
      <c r="C68" s="307">
        <v>476</v>
      </c>
      <c r="D68" s="308">
        <f>C68/B68*100%</f>
        <v>1</v>
      </c>
    </row>
    <row r="69" spans="1:4" s="288" customFormat="1" ht="16.5" customHeight="1">
      <c r="A69" s="310" t="s">
        <v>138</v>
      </c>
      <c r="B69" s="276">
        <v>5</v>
      </c>
      <c r="C69" s="307">
        <v>5</v>
      </c>
      <c r="D69" s="308">
        <f>C69/B69*100%</f>
        <v>1</v>
      </c>
    </row>
    <row r="70" spans="1:4" s="288" customFormat="1" ht="16.5" customHeight="1">
      <c r="A70" s="310" t="s">
        <v>139</v>
      </c>
      <c r="B70" s="276"/>
      <c r="C70" s="307"/>
      <c r="D70" s="308"/>
    </row>
    <row r="71" spans="1:4" s="288" customFormat="1" ht="16.5" customHeight="1">
      <c r="A71" s="310" t="s">
        <v>140</v>
      </c>
      <c r="B71" s="276"/>
      <c r="C71" s="307"/>
      <c r="D71" s="308"/>
    </row>
    <row r="72" spans="1:4" s="288" customFormat="1" ht="16.5" customHeight="1">
      <c r="A72" s="310" t="s">
        <v>141</v>
      </c>
      <c r="B72" s="276"/>
      <c r="C72" s="307"/>
      <c r="D72" s="308"/>
    </row>
    <row r="73" spans="1:4" s="288" customFormat="1" ht="16.5" customHeight="1">
      <c r="A73" s="310" t="s">
        <v>142</v>
      </c>
      <c r="B73" s="276">
        <v>317</v>
      </c>
      <c r="C73" s="307">
        <v>317</v>
      </c>
      <c r="D73" s="308">
        <f aca="true" t="shared" si="2" ref="D72:D135">C73/B73*100%</f>
        <v>1</v>
      </c>
    </row>
    <row r="74" spans="1:4" s="288" customFormat="1" ht="16.5" customHeight="1">
      <c r="A74" s="310" t="s">
        <v>143</v>
      </c>
      <c r="B74" s="276"/>
      <c r="C74" s="307"/>
      <c r="D74" s="308"/>
    </row>
    <row r="75" spans="1:4" s="288" customFormat="1" ht="16.5" customHeight="1">
      <c r="A75" s="310" t="s">
        <v>144</v>
      </c>
      <c r="B75" s="276">
        <v>90</v>
      </c>
      <c r="C75" s="307">
        <v>85</v>
      </c>
      <c r="D75" s="308">
        <f t="shared" si="2"/>
        <v>0.9444444444444444</v>
      </c>
    </row>
    <row r="76" spans="1:4" s="288" customFormat="1" ht="16.5" customHeight="1">
      <c r="A76" s="309" t="s">
        <v>145</v>
      </c>
      <c r="B76" s="293">
        <f>SUM(B77:B86)</f>
        <v>240</v>
      </c>
      <c r="C76" s="307">
        <f>SUM(C77:C86)</f>
        <v>219</v>
      </c>
      <c r="D76" s="308">
        <f t="shared" si="2"/>
        <v>0.9125</v>
      </c>
    </row>
    <row r="77" spans="1:4" s="288" customFormat="1" ht="16.5" customHeight="1">
      <c r="A77" s="310" t="s">
        <v>146</v>
      </c>
      <c r="B77" s="293"/>
      <c r="C77" s="307"/>
      <c r="D77" s="308"/>
    </row>
    <row r="78" spans="1:4" s="288" customFormat="1" ht="16.5" customHeight="1">
      <c r="A78" s="310" t="s">
        <v>147</v>
      </c>
      <c r="B78" s="293"/>
      <c r="C78" s="307"/>
      <c r="D78" s="308"/>
    </row>
    <row r="79" spans="1:4" s="288" customFormat="1" ht="16.5" customHeight="1">
      <c r="A79" s="310" t="s">
        <v>148</v>
      </c>
      <c r="B79" s="293">
        <v>42</v>
      </c>
      <c r="C79" s="307">
        <v>42</v>
      </c>
      <c r="D79" s="308"/>
    </row>
    <row r="80" spans="1:4" s="288" customFormat="1" ht="16.5" customHeight="1">
      <c r="A80" s="310" t="s">
        <v>149</v>
      </c>
      <c r="B80" s="293">
        <v>114</v>
      </c>
      <c r="C80" s="307">
        <v>98</v>
      </c>
      <c r="D80" s="308">
        <f t="shared" si="2"/>
        <v>0.8596491228070176</v>
      </c>
    </row>
    <row r="81" spans="1:4" s="288" customFormat="1" ht="16.5" customHeight="1">
      <c r="A81" s="310" t="s">
        <v>150</v>
      </c>
      <c r="B81" s="293"/>
      <c r="C81" s="307"/>
      <c r="D81" s="308"/>
    </row>
    <row r="82" spans="1:4" s="288" customFormat="1" ht="16.5" customHeight="1">
      <c r="A82" s="310" t="s">
        <v>151</v>
      </c>
      <c r="B82" s="293"/>
      <c r="C82" s="307"/>
      <c r="D82" s="308"/>
    </row>
    <row r="83" spans="1:4" s="288" customFormat="1" ht="16.5" customHeight="1">
      <c r="A83" s="310" t="s">
        <v>152</v>
      </c>
      <c r="B83" s="293">
        <v>79</v>
      </c>
      <c r="C83" s="307">
        <v>74</v>
      </c>
      <c r="D83" s="308">
        <f t="shared" si="2"/>
        <v>0.9367088607594937</v>
      </c>
    </row>
    <row r="84" spans="1:4" s="288" customFormat="1" ht="16.5" customHeight="1">
      <c r="A84" s="310" t="s">
        <v>153</v>
      </c>
      <c r="B84" s="293"/>
      <c r="C84" s="307"/>
      <c r="D84" s="308"/>
    </row>
    <row r="85" spans="1:4" s="288" customFormat="1" ht="16.5" customHeight="1">
      <c r="A85" s="310" t="s">
        <v>154</v>
      </c>
      <c r="B85" s="293"/>
      <c r="C85" s="307"/>
      <c r="D85" s="308"/>
    </row>
    <row r="86" spans="1:4" s="288" customFormat="1" ht="16.5" customHeight="1">
      <c r="A86" s="310" t="s">
        <v>155</v>
      </c>
      <c r="B86" s="293">
        <v>5</v>
      </c>
      <c r="C86" s="307">
        <v>5</v>
      </c>
      <c r="D86" s="308"/>
    </row>
    <row r="87" spans="1:4" s="288" customFormat="1" ht="16.5" customHeight="1">
      <c r="A87" s="309" t="s">
        <v>156</v>
      </c>
      <c r="B87" s="293">
        <f>SUM(B88:B92)</f>
        <v>998</v>
      </c>
      <c r="C87" s="307">
        <f>SUM(C88:C92)</f>
        <v>978</v>
      </c>
      <c r="D87" s="308">
        <f t="shared" si="2"/>
        <v>0.9799599198396793</v>
      </c>
    </row>
    <row r="88" spans="1:4" s="288" customFormat="1" ht="16.5" customHeight="1">
      <c r="A88" s="310" t="s">
        <v>157</v>
      </c>
      <c r="B88" s="293">
        <v>403</v>
      </c>
      <c r="C88" s="307">
        <v>403</v>
      </c>
      <c r="D88" s="308">
        <f t="shared" si="2"/>
        <v>1</v>
      </c>
    </row>
    <row r="89" spans="1:4" s="288" customFormat="1" ht="16.5" customHeight="1">
      <c r="A89" s="310" t="s">
        <v>158</v>
      </c>
      <c r="B89" s="293">
        <v>50</v>
      </c>
      <c r="C89" s="307">
        <v>50</v>
      </c>
      <c r="D89" s="308">
        <f t="shared" si="2"/>
        <v>1</v>
      </c>
    </row>
    <row r="90" spans="1:4" s="288" customFormat="1" ht="16.5" customHeight="1">
      <c r="A90" s="310" t="s">
        <v>159</v>
      </c>
      <c r="B90" s="293">
        <v>2</v>
      </c>
      <c r="C90" s="307">
        <v>2</v>
      </c>
      <c r="D90" s="308">
        <f t="shared" si="2"/>
        <v>1</v>
      </c>
    </row>
    <row r="91" spans="1:4" s="288" customFormat="1" ht="16.5" customHeight="1">
      <c r="A91" s="310" t="s">
        <v>160</v>
      </c>
      <c r="B91" s="293">
        <v>306</v>
      </c>
      <c r="C91" s="307">
        <v>306</v>
      </c>
      <c r="D91" s="308">
        <f t="shared" si="2"/>
        <v>1</v>
      </c>
    </row>
    <row r="92" spans="1:4" s="288" customFormat="1" ht="16.5" customHeight="1">
      <c r="A92" s="310" t="s">
        <v>161</v>
      </c>
      <c r="B92" s="293">
        <v>237</v>
      </c>
      <c r="C92" s="307">
        <v>217</v>
      </c>
      <c r="D92" s="308">
        <f t="shared" si="2"/>
        <v>0.9156118143459916</v>
      </c>
    </row>
    <row r="93" spans="1:4" s="288" customFormat="1" ht="16.5" customHeight="1">
      <c r="A93" s="309" t="s">
        <v>162</v>
      </c>
      <c r="B93" s="293">
        <f>SUM(B94:B113)</f>
        <v>20986</v>
      </c>
      <c r="C93" s="307">
        <f>SUM(C94:C113)</f>
        <v>20943</v>
      </c>
      <c r="D93" s="308">
        <f t="shared" si="2"/>
        <v>0.9979510149623558</v>
      </c>
    </row>
    <row r="94" spans="1:4" s="288" customFormat="1" ht="16.5" customHeight="1">
      <c r="A94" s="310" t="s">
        <v>163</v>
      </c>
      <c r="B94" s="293">
        <v>853</v>
      </c>
      <c r="C94" s="307">
        <v>853</v>
      </c>
      <c r="D94" s="308">
        <f t="shared" si="2"/>
        <v>1</v>
      </c>
    </row>
    <row r="95" spans="1:4" s="288" customFormat="1" ht="16.5" customHeight="1">
      <c r="A95" s="310" t="s">
        <v>164</v>
      </c>
      <c r="B95" s="293">
        <v>356</v>
      </c>
      <c r="C95" s="307">
        <v>356</v>
      </c>
      <c r="D95" s="308">
        <f t="shared" si="2"/>
        <v>1</v>
      </c>
    </row>
    <row r="96" spans="1:4" s="288" customFormat="1" ht="16.5" customHeight="1">
      <c r="A96" s="310" t="s">
        <v>165</v>
      </c>
      <c r="B96" s="293"/>
      <c r="C96" s="307"/>
      <c r="D96" s="308"/>
    </row>
    <row r="97" spans="1:4" s="288" customFormat="1" ht="16.5" customHeight="1">
      <c r="A97" s="310" t="s">
        <v>166</v>
      </c>
      <c r="B97" s="293">
        <v>10580</v>
      </c>
      <c r="C97" s="307">
        <v>10580</v>
      </c>
      <c r="D97" s="308">
        <f t="shared" si="2"/>
        <v>1</v>
      </c>
    </row>
    <row r="98" spans="1:4" s="288" customFormat="1" ht="16.5" customHeight="1">
      <c r="A98" s="310" t="s">
        <v>167</v>
      </c>
      <c r="B98" s="293"/>
      <c r="C98" s="307"/>
      <c r="D98" s="308"/>
    </row>
    <row r="99" spans="1:4" s="288" customFormat="1" ht="16.5" customHeight="1">
      <c r="A99" s="310" t="s">
        <v>168</v>
      </c>
      <c r="B99" s="293">
        <v>745</v>
      </c>
      <c r="C99" s="307">
        <v>745</v>
      </c>
      <c r="D99" s="308">
        <f t="shared" si="2"/>
        <v>1</v>
      </c>
    </row>
    <row r="100" spans="1:4" s="288" customFormat="1" ht="16.5" customHeight="1">
      <c r="A100" s="310" t="s">
        <v>169</v>
      </c>
      <c r="B100" s="293">
        <v>860</v>
      </c>
      <c r="C100" s="307">
        <v>860</v>
      </c>
      <c r="D100" s="308">
        <f t="shared" si="2"/>
        <v>1</v>
      </c>
    </row>
    <row r="101" spans="1:4" s="288" customFormat="1" ht="16.5" customHeight="1">
      <c r="A101" s="310" t="s">
        <v>170</v>
      </c>
      <c r="B101" s="293">
        <v>253</v>
      </c>
      <c r="C101" s="307">
        <v>218</v>
      </c>
      <c r="D101" s="308">
        <f t="shared" si="2"/>
        <v>0.8616600790513834</v>
      </c>
    </row>
    <row r="102" spans="1:4" s="288" customFormat="1" ht="16.5" customHeight="1">
      <c r="A102" s="310" t="s">
        <v>171</v>
      </c>
      <c r="B102" s="293">
        <v>86</v>
      </c>
      <c r="C102" s="307">
        <v>86</v>
      </c>
      <c r="D102" s="308">
        <f t="shared" si="2"/>
        <v>1</v>
      </c>
    </row>
    <row r="103" spans="1:4" s="288" customFormat="1" ht="16.5" customHeight="1">
      <c r="A103" s="310" t="s">
        <v>172</v>
      </c>
      <c r="B103" s="293">
        <v>315</v>
      </c>
      <c r="C103" s="307">
        <v>309</v>
      </c>
      <c r="D103" s="308">
        <f t="shared" si="2"/>
        <v>0.9809523809523809</v>
      </c>
    </row>
    <row r="104" spans="1:4" s="288" customFormat="1" ht="16.5" customHeight="1">
      <c r="A104" s="310" t="s">
        <v>173</v>
      </c>
      <c r="B104" s="293">
        <v>145</v>
      </c>
      <c r="C104" s="307">
        <v>145</v>
      </c>
      <c r="D104" s="308">
        <f t="shared" si="2"/>
        <v>1</v>
      </c>
    </row>
    <row r="105" spans="1:4" s="288" customFormat="1" ht="16.5" customHeight="1">
      <c r="A105" s="310" t="s">
        <v>174</v>
      </c>
      <c r="B105" s="293">
        <v>12</v>
      </c>
      <c r="C105" s="307">
        <v>12</v>
      </c>
      <c r="D105" s="308">
        <f t="shared" si="2"/>
        <v>1</v>
      </c>
    </row>
    <row r="106" spans="1:4" s="288" customFormat="1" ht="16.5" customHeight="1">
      <c r="A106" s="310" t="s">
        <v>175</v>
      </c>
      <c r="B106" s="293">
        <v>194</v>
      </c>
      <c r="C106" s="307">
        <v>194</v>
      </c>
      <c r="D106" s="308">
        <f t="shared" si="2"/>
        <v>1</v>
      </c>
    </row>
    <row r="107" spans="1:4" s="288" customFormat="1" ht="16.5" customHeight="1">
      <c r="A107" s="310" t="s">
        <v>176</v>
      </c>
      <c r="B107" s="293"/>
      <c r="C107" s="307"/>
      <c r="D107" s="308"/>
    </row>
    <row r="108" spans="1:4" s="288" customFormat="1" ht="16.5" customHeight="1">
      <c r="A108" s="310" t="s">
        <v>177</v>
      </c>
      <c r="B108" s="293">
        <v>345</v>
      </c>
      <c r="C108" s="307">
        <v>345</v>
      </c>
      <c r="D108" s="308">
        <f t="shared" si="2"/>
        <v>1</v>
      </c>
    </row>
    <row r="109" spans="1:4" s="288" customFormat="1" ht="16.5" customHeight="1">
      <c r="A109" s="310" t="s">
        <v>178</v>
      </c>
      <c r="B109" s="293"/>
      <c r="C109" s="307"/>
      <c r="D109" s="308"/>
    </row>
    <row r="110" spans="1:4" s="288" customFormat="1" ht="16.5" customHeight="1">
      <c r="A110" s="310" t="s">
        <v>179</v>
      </c>
      <c r="B110" s="293">
        <v>256</v>
      </c>
      <c r="C110" s="307">
        <v>256</v>
      </c>
      <c r="D110" s="308">
        <f t="shared" si="2"/>
        <v>1</v>
      </c>
    </row>
    <row r="111" spans="1:4" s="288" customFormat="1" ht="16.5" customHeight="1">
      <c r="A111" s="310" t="s">
        <v>180</v>
      </c>
      <c r="B111" s="293">
        <v>3425</v>
      </c>
      <c r="C111" s="307">
        <v>3425</v>
      </c>
      <c r="D111" s="308">
        <f t="shared" si="2"/>
        <v>1</v>
      </c>
    </row>
    <row r="112" spans="1:4" s="288" customFormat="1" ht="16.5" customHeight="1">
      <c r="A112" s="310" t="s">
        <v>181</v>
      </c>
      <c r="B112" s="293">
        <v>207</v>
      </c>
      <c r="C112" s="307">
        <v>207</v>
      </c>
      <c r="D112" s="308">
        <f t="shared" si="2"/>
        <v>1</v>
      </c>
    </row>
    <row r="113" spans="1:4" s="288" customFormat="1" ht="16.5" customHeight="1">
      <c r="A113" s="310" t="s">
        <v>182</v>
      </c>
      <c r="B113" s="293">
        <v>2354</v>
      </c>
      <c r="C113" s="307">
        <v>2352</v>
      </c>
      <c r="D113" s="308">
        <f t="shared" si="2"/>
        <v>0.9991503823279524</v>
      </c>
    </row>
    <row r="114" spans="1:4" s="288" customFormat="1" ht="16.5" customHeight="1">
      <c r="A114" s="309" t="s">
        <v>183</v>
      </c>
      <c r="B114" s="293">
        <f>SUM(B115:B126)</f>
        <v>13033</v>
      </c>
      <c r="C114" s="307">
        <f>SUM(C115:C126)</f>
        <v>13002</v>
      </c>
      <c r="D114" s="308">
        <f t="shared" si="2"/>
        <v>0.9976214225427761</v>
      </c>
    </row>
    <row r="115" spans="1:4" s="288" customFormat="1" ht="16.5" customHeight="1">
      <c r="A115" s="310" t="s">
        <v>184</v>
      </c>
      <c r="B115" s="293">
        <v>218</v>
      </c>
      <c r="C115" s="307">
        <v>218</v>
      </c>
      <c r="D115" s="308">
        <f t="shared" si="2"/>
        <v>1</v>
      </c>
    </row>
    <row r="116" spans="1:4" s="288" customFormat="1" ht="16.5" customHeight="1">
      <c r="A116" s="310" t="s">
        <v>185</v>
      </c>
      <c r="B116" s="293">
        <v>1276</v>
      </c>
      <c r="C116" s="307">
        <v>1276</v>
      </c>
      <c r="D116" s="308">
        <f t="shared" si="2"/>
        <v>1</v>
      </c>
    </row>
    <row r="117" spans="1:4" s="288" customFormat="1" ht="16.5" customHeight="1">
      <c r="A117" s="310" t="s">
        <v>186</v>
      </c>
      <c r="B117" s="293">
        <v>1795</v>
      </c>
      <c r="C117" s="307">
        <v>1795</v>
      </c>
      <c r="D117" s="308">
        <f t="shared" si="2"/>
        <v>1</v>
      </c>
    </row>
    <row r="118" spans="1:4" s="288" customFormat="1" ht="17.25" customHeight="1">
      <c r="A118" s="310" t="s">
        <v>187</v>
      </c>
      <c r="B118" s="293">
        <v>1709</v>
      </c>
      <c r="C118" s="307">
        <v>1702</v>
      </c>
      <c r="D118" s="308">
        <f t="shared" si="2"/>
        <v>0.9959040374488005</v>
      </c>
    </row>
    <row r="119" spans="1:4" s="288" customFormat="1" ht="16.5" customHeight="1">
      <c r="A119" s="310" t="s">
        <v>188</v>
      </c>
      <c r="B119" s="293">
        <v>30</v>
      </c>
      <c r="C119" s="307">
        <v>30</v>
      </c>
      <c r="D119" s="308">
        <f t="shared" si="2"/>
        <v>1</v>
      </c>
    </row>
    <row r="120" spans="1:4" s="288" customFormat="1" ht="16.5" customHeight="1">
      <c r="A120" s="310" t="s">
        <v>189</v>
      </c>
      <c r="B120" s="293">
        <v>853</v>
      </c>
      <c r="C120" s="307">
        <v>850</v>
      </c>
      <c r="D120" s="308">
        <f t="shared" si="2"/>
        <v>0.9964830011723329</v>
      </c>
    </row>
    <row r="121" spans="1:4" s="288" customFormat="1" ht="16.5" customHeight="1">
      <c r="A121" s="310" t="s">
        <v>190</v>
      </c>
      <c r="B121" s="293">
        <v>324</v>
      </c>
      <c r="C121" s="307">
        <v>324</v>
      </c>
      <c r="D121" s="308">
        <f t="shared" si="2"/>
        <v>1</v>
      </c>
    </row>
    <row r="122" spans="1:4" s="288" customFormat="1" ht="16.5" customHeight="1">
      <c r="A122" s="310" t="s">
        <v>191</v>
      </c>
      <c r="B122" s="293">
        <v>67</v>
      </c>
      <c r="C122" s="307">
        <v>67</v>
      </c>
      <c r="D122" s="308">
        <f t="shared" si="2"/>
        <v>1</v>
      </c>
    </row>
    <row r="123" spans="1:4" s="288" customFormat="1" ht="16.5" customHeight="1">
      <c r="A123" s="310" t="s">
        <v>192</v>
      </c>
      <c r="B123" s="293">
        <v>5805</v>
      </c>
      <c r="C123" s="307">
        <v>5805</v>
      </c>
      <c r="D123" s="308">
        <f t="shared" si="2"/>
        <v>1</v>
      </c>
    </row>
    <row r="124" spans="1:4" s="288" customFormat="1" ht="16.5" customHeight="1">
      <c r="A124" s="310" t="s">
        <v>193</v>
      </c>
      <c r="B124" s="293">
        <v>738</v>
      </c>
      <c r="C124" s="307">
        <v>717</v>
      </c>
      <c r="D124" s="308">
        <f t="shared" si="2"/>
        <v>0.9715447154471545</v>
      </c>
    </row>
    <row r="125" spans="1:4" s="288" customFormat="1" ht="16.5" customHeight="1">
      <c r="A125" s="310" t="s">
        <v>194</v>
      </c>
      <c r="B125" s="293">
        <v>29</v>
      </c>
      <c r="C125" s="307">
        <v>29</v>
      </c>
      <c r="D125" s="308">
        <f t="shared" si="2"/>
        <v>1</v>
      </c>
    </row>
    <row r="126" spans="1:4" s="288" customFormat="1" ht="16.5" customHeight="1">
      <c r="A126" s="310" t="s">
        <v>195</v>
      </c>
      <c r="B126" s="293">
        <v>189</v>
      </c>
      <c r="C126" s="307">
        <v>189</v>
      </c>
      <c r="D126" s="308">
        <f t="shared" si="2"/>
        <v>1</v>
      </c>
    </row>
    <row r="127" spans="1:4" s="288" customFormat="1" ht="16.5" customHeight="1">
      <c r="A127" s="309" t="s">
        <v>196</v>
      </c>
      <c r="B127" s="293">
        <f>SUM(B128:B130,B131:B142)</f>
        <v>3943</v>
      </c>
      <c r="C127" s="307">
        <f>SUM(C128:C130,C131:C142)</f>
        <v>3933</v>
      </c>
      <c r="D127" s="308">
        <f t="shared" si="2"/>
        <v>0.9974638600050723</v>
      </c>
    </row>
    <row r="128" spans="1:4" s="288" customFormat="1" ht="16.5" customHeight="1">
      <c r="A128" s="310" t="s">
        <v>197</v>
      </c>
      <c r="B128" s="293">
        <v>245</v>
      </c>
      <c r="C128" s="307">
        <v>245</v>
      </c>
      <c r="D128" s="308">
        <f t="shared" si="2"/>
        <v>1</v>
      </c>
    </row>
    <row r="129" spans="1:4" s="288" customFormat="1" ht="16.5" customHeight="1">
      <c r="A129" s="310" t="s">
        <v>198</v>
      </c>
      <c r="B129" s="293">
        <v>195</v>
      </c>
      <c r="C129" s="307">
        <v>195</v>
      </c>
      <c r="D129" s="308">
        <f t="shared" si="2"/>
        <v>1</v>
      </c>
    </row>
    <row r="130" spans="1:4" s="288" customFormat="1" ht="16.5" customHeight="1">
      <c r="A130" s="310" t="s">
        <v>199</v>
      </c>
      <c r="B130" s="293">
        <v>2452</v>
      </c>
      <c r="C130" s="307">
        <v>2442</v>
      </c>
      <c r="D130" s="308">
        <f t="shared" si="2"/>
        <v>0.9959216965742251</v>
      </c>
    </row>
    <row r="131" spans="1:4" s="288" customFormat="1" ht="16.5" customHeight="1">
      <c r="A131" s="310" t="s">
        <v>200</v>
      </c>
      <c r="B131" s="293">
        <v>300</v>
      </c>
      <c r="C131" s="307">
        <v>300</v>
      </c>
      <c r="D131" s="308"/>
    </row>
    <row r="132" spans="1:4" s="288" customFormat="1" ht="16.5" customHeight="1">
      <c r="A132" s="310" t="s">
        <v>201</v>
      </c>
      <c r="B132" s="293">
        <v>44</v>
      </c>
      <c r="C132" s="307">
        <v>44</v>
      </c>
      <c r="D132" s="308">
        <f t="shared" si="2"/>
        <v>1</v>
      </c>
    </row>
    <row r="133" spans="1:4" s="288" customFormat="1" ht="16.5" customHeight="1">
      <c r="A133" s="310" t="s">
        <v>202</v>
      </c>
      <c r="B133" s="293">
        <v>692</v>
      </c>
      <c r="C133" s="307">
        <v>692</v>
      </c>
      <c r="D133" s="308">
        <f t="shared" si="2"/>
        <v>1</v>
      </c>
    </row>
    <row r="134" spans="1:4" s="288" customFormat="1" ht="16.5" customHeight="1">
      <c r="A134" s="310" t="s">
        <v>203</v>
      </c>
      <c r="B134" s="293"/>
      <c r="C134" s="307"/>
      <c r="D134" s="308"/>
    </row>
    <row r="135" spans="1:4" s="288" customFormat="1" ht="16.5" customHeight="1">
      <c r="A135" s="310" t="s">
        <v>204</v>
      </c>
      <c r="B135" s="293"/>
      <c r="C135" s="307"/>
      <c r="D135" s="308"/>
    </row>
    <row r="136" spans="1:4" s="288" customFormat="1" ht="16.5" customHeight="1">
      <c r="A136" s="310" t="s">
        <v>205</v>
      </c>
      <c r="B136" s="293"/>
      <c r="C136" s="307"/>
      <c r="D136" s="308"/>
    </row>
    <row r="137" spans="1:4" s="288" customFormat="1" ht="16.5" customHeight="1">
      <c r="A137" s="310" t="s">
        <v>206</v>
      </c>
      <c r="B137" s="293"/>
      <c r="C137" s="307"/>
      <c r="D137" s="308"/>
    </row>
    <row r="138" spans="1:4" s="288" customFormat="1" ht="16.5" customHeight="1">
      <c r="A138" s="310" t="s">
        <v>207</v>
      </c>
      <c r="B138" s="293">
        <v>15</v>
      </c>
      <c r="C138" s="307">
        <v>15</v>
      </c>
      <c r="D138" s="308">
        <f>C138/B138*100%</f>
        <v>1</v>
      </c>
    </row>
    <row r="139" spans="1:4" s="288" customFormat="1" ht="16.5" customHeight="1">
      <c r="A139" s="310" t="s">
        <v>208</v>
      </c>
      <c r="B139" s="293"/>
      <c r="C139" s="307"/>
      <c r="D139" s="308"/>
    </row>
    <row r="140" spans="1:4" s="288" customFormat="1" ht="16.5" customHeight="1">
      <c r="A140" s="310" t="s">
        <v>209</v>
      </c>
      <c r="B140" s="293"/>
      <c r="C140" s="307"/>
      <c r="D140" s="308"/>
    </row>
    <row r="141" spans="1:4" s="288" customFormat="1" ht="16.5" customHeight="1">
      <c r="A141" s="310" t="s">
        <v>210</v>
      </c>
      <c r="B141" s="293"/>
      <c r="C141" s="307"/>
      <c r="D141" s="308"/>
    </row>
    <row r="142" spans="1:4" s="288" customFormat="1" ht="16.5" customHeight="1">
      <c r="A142" s="310" t="s">
        <v>211</v>
      </c>
      <c r="B142" s="293"/>
      <c r="C142" s="307"/>
      <c r="D142" s="308"/>
    </row>
    <row r="143" spans="1:4" s="288" customFormat="1" ht="16.5" customHeight="1">
      <c r="A143" s="309" t="s">
        <v>212</v>
      </c>
      <c r="B143" s="293">
        <f>SUM(B144:B149)</f>
        <v>1837</v>
      </c>
      <c r="C143" s="307">
        <f>SUM(C144:C149)</f>
        <v>1824</v>
      </c>
      <c r="D143" s="308">
        <f>C143/B143*100%</f>
        <v>0.9929232444202504</v>
      </c>
    </row>
    <row r="144" spans="1:4" s="288" customFormat="1" ht="16.5" customHeight="1">
      <c r="A144" s="310" t="s">
        <v>213</v>
      </c>
      <c r="B144" s="293">
        <v>1168</v>
      </c>
      <c r="C144" s="307">
        <v>1155</v>
      </c>
      <c r="D144" s="308">
        <f>C144/B144*100%</f>
        <v>0.9888698630136986</v>
      </c>
    </row>
    <row r="145" spans="1:4" s="288" customFormat="1" ht="16.5" customHeight="1">
      <c r="A145" s="310" t="s">
        <v>214</v>
      </c>
      <c r="B145" s="293"/>
      <c r="C145" s="307"/>
      <c r="D145" s="308"/>
    </row>
    <row r="146" spans="1:4" s="288" customFormat="1" ht="16.5" customHeight="1">
      <c r="A146" s="310" t="s">
        <v>215</v>
      </c>
      <c r="B146" s="293">
        <v>669</v>
      </c>
      <c r="C146" s="307">
        <v>669</v>
      </c>
      <c r="D146" s="308">
        <f>C146/B146*100%</f>
        <v>1</v>
      </c>
    </row>
    <row r="147" spans="1:4" s="288" customFormat="1" ht="16.5" customHeight="1">
      <c r="A147" s="310" t="s">
        <v>216</v>
      </c>
      <c r="B147" s="293"/>
      <c r="C147" s="307"/>
      <c r="D147" s="308"/>
    </row>
    <row r="148" spans="1:4" s="288" customFormat="1" ht="16.5" customHeight="1">
      <c r="A148" s="310" t="s">
        <v>217</v>
      </c>
      <c r="B148" s="293"/>
      <c r="C148" s="307"/>
      <c r="D148" s="308"/>
    </row>
    <row r="149" spans="1:4" s="288" customFormat="1" ht="16.5" customHeight="1">
      <c r="A149" s="310" t="s">
        <v>218</v>
      </c>
      <c r="B149" s="293"/>
      <c r="C149" s="307"/>
      <c r="D149" s="308"/>
    </row>
    <row r="150" spans="1:4" s="288" customFormat="1" ht="16.5" customHeight="1">
      <c r="A150" s="309" t="s">
        <v>219</v>
      </c>
      <c r="B150" s="293">
        <f>SUM(B151:B153,B154:B160)</f>
        <v>30591</v>
      </c>
      <c r="C150" s="307">
        <f>SUM(C151:C153,C154:C160)</f>
        <v>30137</v>
      </c>
      <c r="D150" s="308">
        <f>C150/B150*100%</f>
        <v>0.9851590337027231</v>
      </c>
    </row>
    <row r="151" spans="1:4" s="288" customFormat="1" ht="16.5" customHeight="1">
      <c r="A151" s="310" t="s">
        <v>220</v>
      </c>
      <c r="B151" s="293">
        <v>5729</v>
      </c>
      <c r="C151" s="307">
        <v>5448</v>
      </c>
      <c r="D151" s="308">
        <f>C151/B151*100%</f>
        <v>0.9509513004014662</v>
      </c>
    </row>
    <row r="152" spans="1:4" s="288" customFormat="1" ht="16.5" customHeight="1">
      <c r="A152" s="310" t="s">
        <v>221</v>
      </c>
      <c r="B152" s="293">
        <v>962</v>
      </c>
      <c r="C152" s="307">
        <v>952</v>
      </c>
      <c r="D152" s="308">
        <f>C152/B152*100%</f>
        <v>0.9896049896049897</v>
      </c>
    </row>
    <row r="153" spans="1:4" s="288" customFormat="1" ht="16.5" customHeight="1">
      <c r="A153" s="310" t="s">
        <v>222</v>
      </c>
      <c r="B153" s="293">
        <v>6611</v>
      </c>
      <c r="C153" s="307">
        <v>6500</v>
      </c>
      <c r="D153" s="308">
        <f>C153/B153*100%</f>
        <v>0.9832098018454092</v>
      </c>
    </row>
    <row r="154" spans="1:4" s="288" customFormat="1" ht="16.5" customHeight="1">
      <c r="A154" s="310" t="s">
        <v>223</v>
      </c>
      <c r="B154" s="293"/>
      <c r="C154" s="307"/>
      <c r="D154" s="308"/>
    </row>
    <row r="155" spans="1:4" s="288" customFormat="1" ht="16.5" customHeight="1">
      <c r="A155" s="310" t="s">
        <v>224</v>
      </c>
      <c r="B155" s="293">
        <v>13033</v>
      </c>
      <c r="C155" s="307">
        <v>12981</v>
      </c>
      <c r="D155" s="308">
        <f>C155/B155*100%</f>
        <v>0.9960101281362694</v>
      </c>
    </row>
    <row r="156" spans="1:4" s="288" customFormat="1" ht="16.5" customHeight="1">
      <c r="A156" s="310" t="s">
        <v>225</v>
      </c>
      <c r="B156" s="293">
        <v>466</v>
      </c>
      <c r="C156" s="307">
        <v>466</v>
      </c>
      <c r="D156" s="308">
        <f>C156/B156*100%</f>
        <v>1</v>
      </c>
    </row>
    <row r="157" spans="1:4" s="288" customFormat="1" ht="16.5" customHeight="1">
      <c r="A157" s="310" t="s">
        <v>226</v>
      </c>
      <c r="B157" s="293">
        <v>3196</v>
      </c>
      <c r="C157" s="307">
        <v>3196</v>
      </c>
      <c r="D157" s="308">
        <f>C157/B157*100%</f>
        <v>1</v>
      </c>
    </row>
    <row r="158" spans="1:4" s="288" customFormat="1" ht="16.5" customHeight="1">
      <c r="A158" s="310" t="s">
        <v>227</v>
      </c>
      <c r="B158" s="293">
        <v>408</v>
      </c>
      <c r="C158" s="307">
        <v>408</v>
      </c>
      <c r="D158" s="308">
        <f>C158/B158*100%</f>
        <v>1</v>
      </c>
    </row>
    <row r="159" spans="1:4" s="288" customFormat="1" ht="16.5" customHeight="1">
      <c r="A159" s="310" t="s">
        <v>228</v>
      </c>
      <c r="B159" s="293"/>
      <c r="C159" s="307"/>
      <c r="D159" s="308"/>
    </row>
    <row r="160" spans="1:4" s="288" customFormat="1" ht="16.5" customHeight="1">
      <c r="A160" s="310" t="s">
        <v>229</v>
      </c>
      <c r="B160" s="293">
        <v>186</v>
      </c>
      <c r="C160" s="307">
        <v>186</v>
      </c>
      <c r="D160" s="308"/>
    </row>
    <row r="161" spans="1:4" s="288" customFormat="1" ht="16.5" customHeight="1">
      <c r="A161" s="309" t="s">
        <v>230</v>
      </c>
      <c r="B161" s="293">
        <f>SUM(B162:B168)</f>
        <v>12614</v>
      </c>
      <c r="C161" s="307">
        <f>SUM(C162:C168)</f>
        <v>12604</v>
      </c>
      <c r="D161" s="308">
        <f>C161/B161*100%</f>
        <v>0.9992072300618361</v>
      </c>
    </row>
    <row r="162" spans="1:4" s="288" customFormat="1" ht="16.5" customHeight="1">
      <c r="A162" s="310" t="s">
        <v>231</v>
      </c>
      <c r="B162" s="293">
        <v>11333</v>
      </c>
      <c r="C162" s="307">
        <v>11323</v>
      </c>
      <c r="D162" s="308">
        <f>C162/B162*100%</f>
        <v>0.9991176211065032</v>
      </c>
    </row>
    <row r="163" spans="1:4" s="288" customFormat="1" ht="16.5" customHeight="1">
      <c r="A163" s="310" t="s">
        <v>232</v>
      </c>
      <c r="B163" s="293">
        <v>1</v>
      </c>
      <c r="C163" s="307">
        <v>1</v>
      </c>
      <c r="D163" s="308"/>
    </row>
    <row r="164" spans="1:4" s="288" customFormat="1" ht="16.5" customHeight="1">
      <c r="A164" s="310" t="s">
        <v>233</v>
      </c>
      <c r="B164" s="293"/>
      <c r="C164" s="307"/>
      <c r="D164" s="308"/>
    </row>
    <row r="165" spans="1:4" s="288" customFormat="1" ht="16.5" customHeight="1">
      <c r="A165" s="310" t="s">
        <v>234</v>
      </c>
      <c r="B165" s="293">
        <v>210</v>
      </c>
      <c r="C165" s="307">
        <v>210</v>
      </c>
      <c r="D165" s="308">
        <f>C165/B165*100%</f>
        <v>1</v>
      </c>
    </row>
    <row r="166" spans="1:4" s="288" customFormat="1" ht="16.5" customHeight="1">
      <c r="A166" s="310" t="s">
        <v>235</v>
      </c>
      <c r="B166" s="293"/>
      <c r="C166" s="307"/>
      <c r="D166" s="308"/>
    </row>
    <row r="167" spans="1:4" s="288" customFormat="1" ht="16.5" customHeight="1">
      <c r="A167" s="310" t="s">
        <v>236</v>
      </c>
      <c r="B167" s="293">
        <v>1070</v>
      </c>
      <c r="C167" s="307">
        <v>1070</v>
      </c>
      <c r="D167" s="308"/>
    </row>
    <row r="168" spans="1:4" s="288" customFormat="1" ht="16.5" customHeight="1">
      <c r="A168" s="310" t="s">
        <v>237</v>
      </c>
      <c r="B168" s="293"/>
      <c r="C168" s="307"/>
      <c r="D168" s="308"/>
    </row>
    <row r="169" spans="1:4" s="288" customFormat="1" ht="16.5" customHeight="1">
      <c r="A169" s="309" t="s">
        <v>238</v>
      </c>
      <c r="B169" s="293">
        <f>SUM(B170:B177)</f>
        <v>567</v>
      </c>
      <c r="C169" s="307">
        <f>SUM(C170:C177)</f>
        <v>567</v>
      </c>
      <c r="D169" s="308">
        <f>C169/B169*100%</f>
        <v>1</v>
      </c>
    </row>
    <row r="170" spans="1:4" s="288" customFormat="1" ht="16.5" customHeight="1">
      <c r="A170" s="310" t="s">
        <v>239</v>
      </c>
      <c r="B170" s="293"/>
      <c r="C170" s="307"/>
      <c r="D170" s="308"/>
    </row>
    <row r="171" spans="1:4" s="288" customFormat="1" ht="16.5" customHeight="1">
      <c r="A171" s="310" t="s">
        <v>240</v>
      </c>
      <c r="B171" s="293"/>
      <c r="C171" s="307"/>
      <c r="D171" s="308"/>
    </row>
    <row r="172" spans="1:4" s="288" customFormat="1" ht="16.5" customHeight="1">
      <c r="A172" s="310" t="s">
        <v>241</v>
      </c>
      <c r="B172" s="293"/>
      <c r="C172" s="307"/>
      <c r="D172" s="308"/>
    </row>
    <row r="173" spans="1:4" s="288" customFormat="1" ht="16.5" customHeight="1">
      <c r="A173" s="310" t="s">
        <v>242</v>
      </c>
      <c r="B173" s="293">
        <v>43</v>
      </c>
      <c r="C173" s="307">
        <v>43</v>
      </c>
      <c r="D173" s="308">
        <f>C173/B173*100%</f>
        <v>1</v>
      </c>
    </row>
    <row r="174" spans="1:4" s="288" customFormat="1" ht="16.5" customHeight="1">
      <c r="A174" s="310" t="s">
        <v>243</v>
      </c>
      <c r="B174" s="293">
        <v>381</v>
      </c>
      <c r="C174" s="307">
        <v>381</v>
      </c>
      <c r="D174" s="308">
        <f>C174/B174*100%</f>
        <v>1</v>
      </c>
    </row>
    <row r="175" spans="1:4" s="288" customFormat="1" ht="16.5" customHeight="1">
      <c r="A175" s="310" t="s">
        <v>244</v>
      </c>
      <c r="B175" s="293"/>
      <c r="C175" s="307"/>
      <c r="D175" s="308"/>
    </row>
    <row r="176" spans="1:4" s="288" customFormat="1" ht="16.5" customHeight="1">
      <c r="A176" s="310" t="s">
        <v>245</v>
      </c>
      <c r="B176" s="293">
        <v>143</v>
      </c>
      <c r="C176" s="307">
        <v>143</v>
      </c>
      <c r="D176" s="308">
        <f>C176/B176*100%</f>
        <v>1</v>
      </c>
    </row>
    <row r="177" spans="1:4" s="288" customFormat="1" ht="16.5" customHeight="1">
      <c r="A177" s="310" t="s">
        <v>246</v>
      </c>
      <c r="B177" s="293"/>
      <c r="C177" s="307"/>
      <c r="D177" s="308"/>
    </row>
    <row r="178" spans="1:4" s="288" customFormat="1" ht="16.5" customHeight="1">
      <c r="A178" s="309" t="s">
        <v>247</v>
      </c>
      <c r="B178" s="293">
        <f>SUM(B179:B182)</f>
        <v>330</v>
      </c>
      <c r="C178" s="307">
        <f>SUM(C179:C182)</f>
        <v>329</v>
      </c>
      <c r="D178" s="308">
        <f>C178/B178*100%</f>
        <v>0.996969696969697</v>
      </c>
    </row>
    <row r="179" spans="1:4" s="288" customFormat="1" ht="16.5" customHeight="1">
      <c r="A179" s="310" t="s">
        <v>248</v>
      </c>
      <c r="B179" s="293">
        <v>95</v>
      </c>
      <c r="C179" s="307">
        <v>94</v>
      </c>
      <c r="D179" s="308">
        <f>C179/B179*100%</f>
        <v>0.9894736842105263</v>
      </c>
    </row>
    <row r="180" spans="1:4" s="288" customFormat="1" ht="16.5" customHeight="1">
      <c r="A180" s="310" t="s">
        <v>249</v>
      </c>
      <c r="B180" s="293">
        <v>222</v>
      </c>
      <c r="C180" s="307">
        <v>222</v>
      </c>
      <c r="D180" s="308"/>
    </row>
    <row r="181" spans="1:4" s="288" customFormat="1" ht="16.5" customHeight="1">
      <c r="A181" s="310" t="s">
        <v>250</v>
      </c>
      <c r="B181" s="293">
        <v>13</v>
      </c>
      <c r="C181" s="307">
        <v>13</v>
      </c>
      <c r="D181" s="308"/>
    </row>
    <row r="182" spans="1:4" s="288" customFormat="1" ht="16.5" customHeight="1">
      <c r="A182" s="310" t="s">
        <v>251</v>
      </c>
      <c r="B182" s="293"/>
      <c r="C182" s="307"/>
      <c r="D182" s="308"/>
    </row>
    <row r="183" spans="1:4" s="288" customFormat="1" ht="16.5" customHeight="1">
      <c r="A183" s="309" t="s">
        <v>252</v>
      </c>
      <c r="B183" s="293">
        <f>SUM(B184:B188)</f>
        <v>20</v>
      </c>
      <c r="C183" s="307">
        <f>SUM(C184:C188)</f>
        <v>20</v>
      </c>
      <c r="D183" s="308"/>
    </row>
    <row r="184" spans="1:4" s="288" customFormat="1" ht="16.5" customHeight="1">
      <c r="A184" s="310" t="s">
        <v>253</v>
      </c>
      <c r="B184" s="293"/>
      <c r="C184" s="307"/>
      <c r="D184" s="308"/>
    </row>
    <row r="185" spans="1:4" s="288" customFormat="1" ht="16.5" customHeight="1">
      <c r="A185" s="310" t="s">
        <v>254</v>
      </c>
      <c r="B185" s="293"/>
      <c r="C185" s="307"/>
      <c r="D185" s="308"/>
    </row>
    <row r="186" spans="1:4" s="288" customFormat="1" ht="16.5" customHeight="1">
      <c r="A186" s="310" t="s">
        <v>255</v>
      </c>
      <c r="B186" s="293"/>
      <c r="C186" s="307"/>
      <c r="D186" s="308"/>
    </row>
    <row r="187" spans="1:4" s="288" customFormat="1" ht="16.5" customHeight="1">
      <c r="A187" s="310" t="s">
        <v>256</v>
      </c>
      <c r="B187" s="293"/>
      <c r="C187" s="307"/>
      <c r="D187" s="308"/>
    </row>
    <row r="188" spans="1:4" s="288" customFormat="1" ht="16.5" customHeight="1">
      <c r="A188" s="310" t="s">
        <v>257</v>
      </c>
      <c r="B188" s="293">
        <v>20</v>
      </c>
      <c r="C188" s="307">
        <v>20</v>
      </c>
      <c r="D188" s="308"/>
    </row>
    <row r="189" spans="1:4" s="288" customFormat="1" ht="16.5" customHeight="1">
      <c r="A189" s="309" t="s">
        <v>258</v>
      </c>
      <c r="B189" s="293"/>
      <c r="C189" s="307"/>
      <c r="D189" s="308"/>
    </row>
    <row r="190" spans="1:4" s="288" customFormat="1" ht="16.5" customHeight="1">
      <c r="A190" s="310" t="s">
        <v>259</v>
      </c>
      <c r="B190" s="293"/>
      <c r="C190" s="307"/>
      <c r="D190" s="308"/>
    </row>
    <row r="191" spans="1:4" s="288" customFormat="1" ht="16.5" customHeight="1">
      <c r="A191" s="310" t="s">
        <v>260</v>
      </c>
      <c r="B191" s="293"/>
      <c r="C191" s="307"/>
      <c r="D191" s="308"/>
    </row>
    <row r="192" spans="1:4" s="288" customFormat="1" ht="16.5" customHeight="1">
      <c r="A192" s="310" t="s">
        <v>261</v>
      </c>
      <c r="B192" s="293"/>
      <c r="C192" s="307"/>
      <c r="D192" s="308"/>
    </row>
    <row r="193" spans="1:4" s="288" customFormat="1" ht="16.5" customHeight="1">
      <c r="A193" s="310" t="s">
        <v>262</v>
      </c>
      <c r="B193" s="293"/>
      <c r="C193" s="307"/>
      <c r="D193" s="308"/>
    </row>
    <row r="194" spans="1:4" s="288" customFormat="1" ht="16.5" customHeight="1">
      <c r="A194" s="310" t="s">
        <v>263</v>
      </c>
      <c r="B194" s="293"/>
      <c r="C194" s="307"/>
      <c r="D194" s="308"/>
    </row>
    <row r="195" spans="1:4" s="288" customFormat="1" ht="16.5" customHeight="1">
      <c r="A195" s="310" t="s">
        <v>220</v>
      </c>
      <c r="B195" s="293"/>
      <c r="C195" s="307"/>
      <c r="D195" s="308"/>
    </row>
    <row r="196" spans="1:4" s="288" customFormat="1" ht="16.5" customHeight="1">
      <c r="A196" s="310" t="s">
        <v>264</v>
      </c>
      <c r="B196" s="293"/>
      <c r="C196" s="307"/>
      <c r="D196" s="308"/>
    </row>
    <row r="197" spans="1:4" s="288" customFormat="1" ht="16.5" customHeight="1">
      <c r="A197" s="310" t="s">
        <v>265</v>
      </c>
      <c r="B197" s="293"/>
      <c r="C197" s="307"/>
      <c r="D197" s="308"/>
    </row>
    <row r="198" spans="1:4" s="288" customFormat="1" ht="16.5" customHeight="1">
      <c r="A198" s="310" t="s">
        <v>266</v>
      </c>
      <c r="B198" s="293"/>
      <c r="C198" s="307"/>
      <c r="D198" s="308"/>
    </row>
    <row r="199" spans="1:4" s="288" customFormat="1" ht="16.5" customHeight="1">
      <c r="A199" s="309" t="s">
        <v>267</v>
      </c>
      <c r="B199" s="293">
        <f>SUM(B200:B205)</f>
        <v>1920</v>
      </c>
      <c r="C199" s="307">
        <f>SUM(C200:C205)</f>
        <v>1687</v>
      </c>
      <c r="D199" s="308">
        <f>C199/B199*100%</f>
        <v>0.8786458333333333</v>
      </c>
    </row>
    <row r="200" spans="1:4" s="288" customFormat="1" ht="16.5" customHeight="1">
      <c r="A200" s="310" t="s">
        <v>268</v>
      </c>
      <c r="B200" s="293">
        <v>1779</v>
      </c>
      <c r="C200" s="307">
        <v>1546</v>
      </c>
      <c r="D200" s="308">
        <f>C200/B200*100%</f>
        <v>0.8690275435637999</v>
      </c>
    </row>
    <row r="201" spans="1:4" s="288" customFormat="1" ht="16.5" customHeight="1">
      <c r="A201" s="310" t="s">
        <v>269</v>
      </c>
      <c r="B201" s="293"/>
      <c r="C201" s="307"/>
      <c r="D201" s="308"/>
    </row>
    <row r="202" spans="1:4" s="288" customFormat="1" ht="16.5" customHeight="1">
      <c r="A202" s="310" t="s">
        <v>270</v>
      </c>
      <c r="B202" s="293"/>
      <c r="C202" s="307"/>
      <c r="D202" s="308"/>
    </row>
    <row r="203" spans="1:4" s="288" customFormat="1" ht="16.5" customHeight="1">
      <c r="A203" s="310" t="s">
        <v>271</v>
      </c>
      <c r="B203" s="293">
        <v>113</v>
      </c>
      <c r="C203" s="307">
        <v>113</v>
      </c>
      <c r="D203" s="308">
        <f>C203/B203*100%</f>
        <v>1</v>
      </c>
    </row>
    <row r="204" spans="1:4" s="288" customFormat="1" ht="16.5" customHeight="1">
      <c r="A204" s="310" t="s">
        <v>272</v>
      </c>
      <c r="B204" s="293">
        <v>28</v>
      </c>
      <c r="C204" s="307">
        <v>28</v>
      </c>
      <c r="D204" s="308">
        <f>C204/B204*100%</f>
        <v>1</v>
      </c>
    </row>
    <row r="205" spans="1:4" s="288" customFormat="1" ht="16.5" customHeight="1">
      <c r="A205" s="310" t="s">
        <v>273</v>
      </c>
      <c r="B205" s="293"/>
      <c r="C205" s="307"/>
      <c r="D205" s="308"/>
    </row>
    <row r="206" spans="1:4" s="288" customFormat="1" ht="16.5" customHeight="1">
      <c r="A206" s="309" t="s">
        <v>274</v>
      </c>
      <c r="B206" s="293">
        <f>SUM(B207:B209)</f>
        <v>3865</v>
      </c>
      <c r="C206" s="307">
        <f>SUM(C207:C209)</f>
        <v>3816</v>
      </c>
      <c r="D206" s="308">
        <f>C206/B206*100%</f>
        <v>0.9873221216041397</v>
      </c>
    </row>
    <row r="207" spans="1:4" s="288" customFormat="1" ht="16.5" customHeight="1">
      <c r="A207" s="310" t="s">
        <v>275</v>
      </c>
      <c r="B207" s="293">
        <v>1355</v>
      </c>
      <c r="C207" s="307">
        <v>1306</v>
      </c>
      <c r="D207" s="308">
        <f>C207/B207*100%</f>
        <v>0.9638376383763838</v>
      </c>
    </row>
    <row r="208" spans="1:4" s="288" customFormat="1" ht="16.5" customHeight="1">
      <c r="A208" s="310" t="s">
        <v>276</v>
      </c>
      <c r="B208" s="293">
        <v>2510</v>
      </c>
      <c r="C208" s="307">
        <v>2510</v>
      </c>
      <c r="D208" s="308">
        <f>C208/B208*100%</f>
        <v>1</v>
      </c>
    </row>
    <row r="209" spans="1:4" s="288" customFormat="1" ht="16.5" customHeight="1">
      <c r="A209" s="310" t="s">
        <v>277</v>
      </c>
      <c r="B209" s="293"/>
      <c r="C209" s="307"/>
      <c r="D209" s="308"/>
    </row>
    <row r="210" spans="1:4" s="288" customFormat="1" ht="16.5" customHeight="1">
      <c r="A210" s="309" t="s">
        <v>278</v>
      </c>
      <c r="B210" s="293">
        <f>SUM(B211:B215)</f>
        <v>85</v>
      </c>
      <c r="C210" s="307">
        <f>SUM(C211:C215)</f>
        <v>85</v>
      </c>
      <c r="D210" s="308">
        <f>C210/B210*100%</f>
        <v>1</v>
      </c>
    </row>
    <row r="211" spans="1:4" s="288" customFormat="1" ht="16.5" customHeight="1">
      <c r="A211" s="310" t="s">
        <v>279</v>
      </c>
      <c r="B211" s="293">
        <v>85</v>
      </c>
      <c r="C211" s="307">
        <v>85</v>
      </c>
      <c r="D211" s="308">
        <f>C211/B211*100%</f>
        <v>1</v>
      </c>
    </row>
    <row r="212" spans="1:4" s="288" customFormat="1" ht="16.5" customHeight="1">
      <c r="A212" s="310" t="s">
        <v>280</v>
      </c>
      <c r="B212" s="293"/>
      <c r="C212" s="307"/>
      <c r="D212" s="308"/>
    </row>
    <row r="213" spans="1:4" s="288" customFormat="1" ht="16.5" customHeight="1">
      <c r="A213" s="310" t="s">
        <v>281</v>
      </c>
      <c r="B213" s="293"/>
      <c r="C213" s="307"/>
      <c r="D213" s="308"/>
    </row>
    <row r="214" spans="1:4" s="288" customFormat="1" ht="16.5" customHeight="1">
      <c r="A214" s="310" t="s">
        <v>282</v>
      </c>
      <c r="B214" s="293"/>
      <c r="C214" s="307"/>
      <c r="D214" s="308"/>
    </row>
    <row r="215" spans="1:4" s="288" customFormat="1" ht="16.5" customHeight="1">
      <c r="A215" s="310" t="s">
        <v>283</v>
      </c>
      <c r="B215" s="293"/>
      <c r="C215" s="307"/>
      <c r="D215" s="308"/>
    </row>
    <row r="216" spans="1:4" s="288" customFormat="1" ht="16.5" customHeight="1">
      <c r="A216" s="309" t="s">
        <v>284</v>
      </c>
      <c r="B216" s="293"/>
      <c r="C216" s="307"/>
      <c r="D216" s="308"/>
    </row>
    <row r="217" spans="1:4" s="288" customFormat="1" ht="16.5" customHeight="1">
      <c r="A217" s="309" t="s">
        <v>285</v>
      </c>
      <c r="B217" s="293">
        <f>SUM(B218:B219)</f>
        <v>519</v>
      </c>
      <c r="C217" s="307">
        <f>SUM(C218:C219)</f>
        <v>367</v>
      </c>
      <c r="D217" s="308">
        <f>C217/B217*100%</f>
        <v>0.7071290944123314</v>
      </c>
    </row>
    <row r="218" spans="1:4" s="288" customFormat="1" ht="16.5" customHeight="1">
      <c r="A218" s="310" t="s">
        <v>286</v>
      </c>
      <c r="B218" s="293"/>
      <c r="C218" s="307"/>
      <c r="D218" s="308"/>
    </row>
    <row r="219" spans="1:4" s="288" customFormat="1" ht="16.5" customHeight="1">
      <c r="A219" s="310" t="s">
        <v>287</v>
      </c>
      <c r="B219" s="293">
        <v>519</v>
      </c>
      <c r="C219" s="307">
        <v>367</v>
      </c>
      <c r="D219" s="308">
        <f>C219/B219*100%</f>
        <v>0.7071290944123314</v>
      </c>
    </row>
    <row r="220" spans="1:4" s="288" customFormat="1" ht="16.5" customHeight="1">
      <c r="A220" s="309" t="s">
        <v>288</v>
      </c>
      <c r="B220" s="293">
        <f>SUM(B221:B223)</f>
        <v>974</v>
      </c>
      <c r="C220" s="307">
        <f>SUM(C221:C223)</f>
        <v>974</v>
      </c>
      <c r="D220" s="308">
        <f>C220/B220*100%</f>
        <v>1</v>
      </c>
    </row>
    <row r="221" spans="1:4" s="288" customFormat="1" ht="16.5" customHeight="1">
      <c r="A221" s="310" t="s">
        <v>289</v>
      </c>
      <c r="B221" s="293"/>
      <c r="C221" s="307"/>
      <c r="D221" s="308"/>
    </row>
    <row r="222" spans="1:4" s="288" customFormat="1" ht="16.5" customHeight="1">
      <c r="A222" s="310" t="s">
        <v>290</v>
      </c>
      <c r="B222" s="293"/>
      <c r="C222" s="307"/>
      <c r="D222" s="308"/>
    </row>
    <row r="223" spans="1:4" s="288" customFormat="1" ht="16.5" customHeight="1">
      <c r="A223" s="310" t="s">
        <v>291</v>
      </c>
      <c r="B223" s="293">
        <v>974</v>
      </c>
      <c r="C223" s="307">
        <v>974</v>
      </c>
      <c r="D223" s="308">
        <f>C223/B223*100%</f>
        <v>1</v>
      </c>
    </row>
    <row r="224" spans="1:4" s="288" customFormat="1" ht="16.5" customHeight="1">
      <c r="A224" s="309" t="s">
        <v>292</v>
      </c>
      <c r="B224" s="293"/>
      <c r="C224" s="307"/>
      <c r="D224" s="308"/>
    </row>
    <row r="225" spans="1:4" s="288" customFormat="1" ht="16.5" customHeight="1">
      <c r="A225" s="310" t="s">
        <v>293</v>
      </c>
      <c r="B225" s="293"/>
      <c r="C225" s="307"/>
      <c r="D225" s="308"/>
    </row>
    <row r="226" spans="1:4" s="288" customFormat="1" ht="16.5" customHeight="1">
      <c r="A226" s="310" t="s">
        <v>294</v>
      </c>
      <c r="B226" s="293"/>
      <c r="C226" s="307"/>
      <c r="D226" s="308"/>
    </row>
    <row r="227" spans="1:4" s="288" customFormat="1" ht="16.5" customHeight="1">
      <c r="A227" s="310" t="s">
        <v>295</v>
      </c>
      <c r="B227" s="293"/>
      <c r="C227" s="307"/>
      <c r="D227" s="308"/>
    </row>
  </sheetData>
  <sheetProtection/>
  <mergeCells count="7">
    <mergeCell ref="A1:D1"/>
    <mergeCell ref="A2:C2"/>
    <mergeCell ref="A3:C3"/>
    <mergeCell ref="A4:A6"/>
    <mergeCell ref="B4:B6"/>
    <mergeCell ref="C4:C6"/>
    <mergeCell ref="D4:D6"/>
  </mergeCells>
  <printOptions horizontalCentered="1"/>
  <pageMargins left="0.2" right="0.16" top="0.55" bottom="0.47" header="0.28" footer="0.28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zoomScaleSheetLayoutView="100" workbookViewId="0" topLeftCell="A1">
      <selection activeCell="B15" sqref="B15:B34"/>
    </sheetView>
  </sheetViews>
  <sheetFormatPr defaultColWidth="12.125" defaultRowHeight="16.5" customHeight="1"/>
  <cols>
    <col min="1" max="1" width="41.75390625" style="288" customWidth="1"/>
    <col min="2" max="2" width="19.50390625" style="288" customWidth="1"/>
    <col min="3" max="3" width="40.625" style="288" customWidth="1"/>
    <col min="4" max="4" width="19.50390625" style="288" customWidth="1"/>
    <col min="5" max="16384" width="12.125" style="288" customWidth="1"/>
  </cols>
  <sheetData>
    <row r="1" spans="1:4" s="288" customFormat="1" ht="33.75" customHeight="1">
      <c r="A1" s="289" t="s">
        <v>296</v>
      </c>
      <c r="B1" s="289"/>
      <c r="C1" s="289"/>
      <c r="D1" s="289"/>
    </row>
    <row r="2" spans="1:4" s="288" customFormat="1" ht="16.5" customHeight="1">
      <c r="A2" s="290"/>
      <c r="B2" s="290"/>
      <c r="C2" s="290"/>
      <c r="D2" s="290"/>
    </row>
    <row r="3" spans="1:4" s="288" customFormat="1" ht="16.5" customHeight="1">
      <c r="A3" s="290" t="s">
        <v>39</v>
      </c>
      <c r="B3" s="290"/>
      <c r="C3" s="290"/>
      <c r="D3" s="290"/>
    </row>
    <row r="4" spans="1:4" s="288" customFormat="1" ht="16.5" customHeight="1">
      <c r="A4" s="291" t="s">
        <v>297</v>
      </c>
      <c r="B4" s="291" t="s">
        <v>298</v>
      </c>
      <c r="C4" s="291" t="s">
        <v>297</v>
      </c>
      <c r="D4" s="291" t="s">
        <v>298</v>
      </c>
    </row>
    <row r="5" spans="1:4" s="288" customFormat="1" ht="16.5" customHeight="1">
      <c r="A5" s="292" t="s">
        <v>299</v>
      </c>
      <c r="B5" s="293">
        <f>'[1]L01'!C5</f>
        <v>8560</v>
      </c>
      <c r="C5" s="292" t="s">
        <v>76</v>
      </c>
      <c r="D5" s="293">
        <f>'[1]L02'!C5</f>
        <v>120766</v>
      </c>
    </row>
    <row r="6" spans="1:4" s="288" customFormat="1" ht="16.5" customHeight="1">
      <c r="A6" s="292" t="s">
        <v>300</v>
      </c>
      <c r="B6" s="293">
        <f>SUM(B7,B14,B35)</f>
        <v>101859</v>
      </c>
      <c r="C6" s="292" t="s">
        <v>301</v>
      </c>
      <c r="D6" s="293"/>
    </row>
    <row r="7" spans="1:4" s="288" customFormat="1" ht="16.5" customHeight="1">
      <c r="A7" s="292" t="s">
        <v>302</v>
      </c>
      <c r="B7" s="293">
        <f>SUM(B8:B13)</f>
        <v>697</v>
      </c>
      <c r="C7" s="292" t="s">
        <v>303</v>
      </c>
      <c r="D7" s="293"/>
    </row>
    <row r="8" spans="1:4" s="288" customFormat="1" ht="16.5" customHeight="1">
      <c r="A8" s="294" t="s">
        <v>304</v>
      </c>
      <c r="B8" s="293">
        <v>-204</v>
      </c>
      <c r="C8" s="294" t="s">
        <v>305</v>
      </c>
      <c r="D8" s="293"/>
    </row>
    <row r="9" spans="1:4" s="288" customFormat="1" ht="16.5" customHeight="1">
      <c r="A9" s="294" t="s">
        <v>306</v>
      </c>
      <c r="B9" s="293">
        <v>231</v>
      </c>
      <c r="C9" s="294" t="s">
        <v>307</v>
      </c>
      <c r="D9" s="293"/>
    </row>
    <row r="10" spans="1:4" s="288" customFormat="1" ht="16.5" customHeight="1">
      <c r="A10" s="294" t="s">
        <v>308</v>
      </c>
      <c r="B10" s="293">
        <v>997</v>
      </c>
      <c r="C10" s="294" t="s">
        <v>309</v>
      </c>
      <c r="D10" s="293"/>
    </row>
    <row r="11" spans="1:4" s="288" customFormat="1" ht="16.5" customHeight="1">
      <c r="A11" s="294" t="s">
        <v>310</v>
      </c>
      <c r="B11" s="293"/>
      <c r="C11" s="294" t="s">
        <v>311</v>
      </c>
      <c r="D11" s="293"/>
    </row>
    <row r="12" spans="1:4" s="288" customFormat="1" ht="16.5" customHeight="1">
      <c r="A12" s="294" t="s">
        <v>312</v>
      </c>
      <c r="B12" s="293">
        <v>-327</v>
      </c>
      <c r="C12" s="294" t="s">
        <v>313</v>
      </c>
      <c r="D12" s="293"/>
    </row>
    <row r="13" spans="1:4" s="288" customFormat="1" ht="16.5" customHeight="1">
      <c r="A13" s="294" t="s">
        <v>314</v>
      </c>
      <c r="B13" s="293"/>
      <c r="C13" s="294" t="s">
        <v>315</v>
      </c>
      <c r="D13" s="293"/>
    </row>
    <row r="14" spans="1:4" s="288" customFormat="1" ht="16.5" customHeight="1">
      <c r="A14" s="292" t="s">
        <v>316</v>
      </c>
      <c r="B14" s="293">
        <f>SUM(B15:B34)</f>
        <v>75334</v>
      </c>
      <c r="C14" s="292" t="s">
        <v>317</v>
      </c>
      <c r="D14" s="293"/>
    </row>
    <row r="15" spans="1:4" s="288" customFormat="1" ht="16.5" customHeight="1">
      <c r="A15" s="294" t="s">
        <v>318</v>
      </c>
      <c r="B15" s="293">
        <v>300</v>
      </c>
      <c r="C15" s="294" t="s">
        <v>319</v>
      </c>
      <c r="D15" s="293"/>
    </row>
    <row r="16" spans="1:4" s="288" customFormat="1" ht="16.5" customHeight="1">
      <c r="A16" s="294" t="s">
        <v>320</v>
      </c>
      <c r="B16" s="293">
        <v>46841</v>
      </c>
      <c r="C16" s="294" t="s">
        <v>321</v>
      </c>
      <c r="D16" s="293"/>
    </row>
    <row r="17" spans="1:4" s="288" customFormat="1" ht="16.5" customHeight="1">
      <c r="A17" s="294" t="s">
        <v>322</v>
      </c>
      <c r="B17" s="293">
        <v>4374</v>
      </c>
      <c r="C17" s="294" t="s">
        <v>323</v>
      </c>
      <c r="D17" s="293"/>
    </row>
    <row r="18" spans="1:4" s="288" customFormat="1" ht="16.5" customHeight="1">
      <c r="A18" s="294" t="s">
        <v>324</v>
      </c>
      <c r="B18" s="293">
        <v>247</v>
      </c>
      <c r="C18" s="294" t="s">
        <v>325</v>
      </c>
      <c r="D18" s="293"/>
    </row>
    <row r="19" spans="1:4" s="288" customFormat="1" ht="16.5" customHeight="1">
      <c r="A19" s="294" t="s">
        <v>326</v>
      </c>
      <c r="B19" s="293"/>
      <c r="C19" s="294" t="s">
        <v>327</v>
      </c>
      <c r="D19" s="293"/>
    </row>
    <row r="20" spans="1:4" s="288" customFormat="1" ht="16.5" customHeight="1">
      <c r="A20" s="294" t="s">
        <v>328</v>
      </c>
      <c r="B20" s="293"/>
      <c r="C20" s="294" t="s">
        <v>329</v>
      </c>
      <c r="D20" s="293"/>
    </row>
    <row r="21" spans="1:4" s="288" customFormat="1" ht="16.5" customHeight="1">
      <c r="A21" s="294" t="s">
        <v>330</v>
      </c>
      <c r="B21" s="293">
        <v>103</v>
      </c>
      <c r="C21" s="294" t="s">
        <v>331</v>
      </c>
      <c r="D21" s="293"/>
    </row>
    <row r="22" spans="1:4" s="288" customFormat="1" ht="16.5" customHeight="1">
      <c r="A22" s="294" t="s">
        <v>332</v>
      </c>
      <c r="B22" s="293">
        <v>681</v>
      </c>
      <c r="C22" s="294" t="s">
        <v>333</v>
      </c>
      <c r="D22" s="293"/>
    </row>
    <row r="23" spans="1:4" s="288" customFormat="1" ht="16.5" customHeight="1">
      <c r="A23" s="294" t="s">
        <v>334</v>
      </c>
      <c r="B23" s="293">
        <v>1228</v>
      </c>
      <c r="C23" s="294" t="s">
        <v>335</v>
      </c>
      <c r="D23" s="293"/>
    </row>
    <row r="24" spans="1:4" s="288" customFormat="1" ht="16.5" customHeight="1">
      <c r="A24" s="294" t="s">
        <v>336</v>
      </c>
      <c r="B24" s="293">
        <v>3254</v>
      </c>
      <c r="C24" s="294" t="s">
        <v>337</v>
      </c>
      <c r="D24" s="293"/>
    </row>
    <row r="25" spans="1:4" s="288" customFormat="1" ht="16.5" customHeight="1">
      <c r="A25" s="294" t="s">
        <v>338</v>
      </c>
      <c r="B25" s="293">
        <v>3832</v>
      </c>
      <c r="C25" s="294" t="s">
        <v>339</v>
      </c>
      <c r="D25" s="293"/>
    </row>
    <row r="26" spans="1:4" s="288" customFormat="1" ht="16.5" customHeight="1">
      <c r="A26" s="294" t="s">
        <v>340</v>
      </c>
      <c r="B26" s="293">
        <v>2230</v>
      </c>
      <c r="C26" s="294" t="s">
        <v>341</v>
      </c>
      <c r="D26" s="293"/>
    </row>
    <row r="27" spans="1:4" s="288" customFormat="1" ht="16.5" customHeight="1">
      <c r="A27" s="294" t="s">
        <v>342</v>
      </c>
      <c r="B27" s="293"/>
      <c r="C27" s="294" t="s">
        <v>343</v>
      </c>
      <c r="D27" s="293"/>
    </row>
    <row r="28" spans="1:4" s="288" customFormat="1" ht="16.5" customHeight="1">
      <c r="A28" s="294" t="s">
        <v>344</v>
      </c>
      <c r="B28" s="293"/>
      <c r="C28" s="294" t="s">
        <v>345</v>
      </c>
      <c r="D28" s="293"/>
    </row>
    <row r="29" spans="1:4" s="288" customFormat="1" ht="16.5" customHeight="1">
      <c r="A29" s="294" t="s">
        <v>346</v>
      </c>
      <c r="B29" s="293">
        <v>7446</v>
      </c>
      <c r="C29" s="294" t="s">
        <v>347</v>
      </c>
      <c r="D29" s="293"/>
    </row>
    <row r="30" spans="1:4" s="288" customFormat="1" ht="16.5" customHeight="1">
      <c r="A30" s="294" t="s">
        <v>348</v>
      </c>
      <c r="B30" s="293">
        <v>879</v>
      </c>
      <c r="C30" s="294" t="s">
        <v>349</v>
      </c>
      <c r="D30" s="293"/>
    </row>
    <row r="31" spans="1:4" s="288" customFormat="1" ht="16.5" customHeight="1">
      <c r="A31" s="294" t="s">
        <v>350</v>
      </c>
      <c r="B31" s="293"/>
      <c r="C31" s="294" t="s">
        <v>351</v>
      </c>
      <c r="D31" s="293"/>
    </row>
    <row r="32" spans="1:4" s="288" customFormat="1" ht="16.5" customHeight="1">
      <c r="A32" s="294" t="s">
        <v>352</v>
      </c>
      <c r="B32" s="293"/>
      <c r="C32" s="294" t="s">
        <v>353</v>
      </c>
      <c r="D32" s="293"/>
    </row>
    <row r="33" spans="1:4" s="288" customFormat="1" ht="16.5" customHeight="1">
      <c r="A33" s="294" t="s">
        <v>354</v>
      </c>
      <c r="B33" s="293">
        <v>3866</v>
      </c>
      <c r="C33" s="294" t="s">
        <v>355</v>
      </c>
      <c r="D33" s="293"/>
    </row>
    <row r="34" spans="1:4" s="288" customFormat="1" ht="16.5" customHeight="1">
      <c r="A34" s="294" t="s">
        <v>356</v>
      </c>
      <c r="B34" s="293">
        <v>53</v>
      </c>
      <c r="C34" s="294" t="s">
        <v>357</v>
      </c>
      <c r="D34" s="293"/>
    </row>
    <row r="35" spans="1:4" s="288" customFormat="1" ht="16.5" customHeight="1">
      <c r="A35" s="292" t="s">
        <v>358</v>
      </c>
      <c r="B35" s="293">
        <f>SUM(B36:B55)</f>
        <v>25828</v>
      </c>
      <c r="C35" s="292" t="s">
        <v>359</v>
      </c>
      <c r="D35" s="293"/>
    </row>
    <row r="36" spans="1:4" s="288" customFormat="1" ht="16.5" customHeight="1">
      <c r="A36" s="294" t="s">
        <v>360</v>
      </c>
      <c r="B36" s="293">
        <v>338</v>
      </c>
      <c r="C36" s="294" t="s">
        <v>360</v>
      </c>
      <c r="D36" s="293"/>
    </row>
    <row r="37" spans="1:4" s="288" customFormat="1" ht="16.5" customHeight="1">
      <c r="A37" s="294" t="s">
        <v>361</v>
      </c>
      <c r="B37" s="293"/>
      <c r="C37" s="294" t="s">
        <v>361</v>
      </c>
      <c r="D37" s="293"/>
    </row>
    <row r="38" spans="1:4" s="288" customFormat="1" ht="16.5" customHeight="1">
      <c r="A38" s="294" t="s">
        <v>362</v>
      </c>
      <c r="B38" s="293"/>
      <c r="C38" s="294" t="s">
        <v>362</v>
      </c>
      <c r="D38" s="293"/>
    </row>
    <row r="39" spans="1:4" s="288" customFormat="1" ht="16.5" customHeight="1">
      <c r="A39" s="294" t="s">
        <v>363</v>
      </c>
      <c r="B39" s="293">
        <v>26</v>
      </c>
      <c r="C39" s="294" t="s">
        <v>363</v>
      </c>
      <c r="D39" s="293"/>
    </row>
    <row r="40" spans="1:4" s="288" customFormat="1" ht="16.5" customHeight="1">
      <c r="A40" s="294" t="s">
        <v>364</v>
      </c>
      <c r="B40" s="293">
        <v>778</v>
      </c>
      <c r="C40" s="294" t="s">
        <v>364</v>
      </c>
      <c r="D40" s="293"/>
    </row>
    <row r="41" spans="1:4" s="288" customFormat="1" ht="16.5" customHeight="1">
      <c r="A41" s="294" t="s">
        <v>365</v>
      </c>
      <c r="B41" s="293">
        <v>21</v>
      </c>
      <c r="C41" s="294" t="s">
        <v>365</v>
      </c>
      <c r="D41" s="293"/>
    </row>
    <row r="42" spans="1:4" s="288" customFormat="1" ht="16.5" customHeight="1">
      <c r="A42" s="294" t="s">
        <v>366</v>
      </c>
      <c r="B42" s="293">
        <v>205</v>
      </c>
      <c r="C42" s="294" t="s">
        <v>366</v>
      </c>
      <c r="D42" s="293"/>
    </row>
    <row r="43" spans="1:4" s="288" customFormat="1" ht="16.5" customHeight="1">
      <c r="A43" s="294" t="s">
        <v>367</v>
      </c>
      <c r="B43" s="293">
        <v>3787</v>
      </c>
      <c r="C43" s="294" t="s">
        <v>367</v>
      </c>
      <c r="D43" s="293"/>
    </row>
    <row r="44" spans="1:4" s="288" customFormat="1" ht="16.5" customHeight="1">
      <c r="A44" s="294" t="s">
        <v>368</v>
      </c>
      <c r="B44" s="293">
        <v>2181</v>
      </c>
      <c r="C44" s="294" t="s">
        <v>368</v>
      </c>
      <c r="D44" s="293"/>
    </row>
    <row r="45" spans="1:4" s="288" customFormat="1" ht="16.5" customHeight="1">
      <c r="A45" s="294" t="s">
        <v>369</v>
      </c>
      <c r="B45" s="293">
        <v>1366</v>
      </c>
      <c r="C45" s="294" t="s">
        <v>369</v>
      </c>
      <c r="D45" s="293"/>
    </row>
    <row r="46" spans="1:4" s="288" customFormat="1" ht="16.5" customHeight="1">
      <c r="A46" s="294" t="s">
        <v>370</v>
      </c>
      <c r="B46" s="293">
        <v>13</v>
      </c>
      <c r="C46" s="294" t="s">
        <v>370</v>
      </c>
      <c r="D46" s="293"/>
    </row>
    <row r="47" spans="1:4" s="288" customFormat="1" ht="16.5" customHeight="1">
      <c r="A47" s="294" t="s">
        <v>371</v>
      </c>
      <c r="B47" s="293">
        <v>11415</v>
      </c>
      <c r="C47" s="294" t="s">
        <v>371</v>
      </c>
      <c r="D47" s="293"/>
    </row>
    <row r="48" spans="1:4" s="288" customFormat="1" ht="16.5" customHeight="1">
      <c r="A48" s="294" t="s">
        <v>372</v>
      </c>
      <c r="B48" s="293">
        <v>3091</v>
      </c>
      <c r="C48" s="294" t="s">
        <v>372</v>
      </c>
      <c r="D48" s="293"/>
    </row>
    <row r="49" spans="1:4" s="288" customFormat="1" ht="16.5" customHeight="1">
      <c r="A49" s="294" t="s">
        <v>373</v>
      </c>
      <c r="B49" s="293">
        <v>60</v>
      </c>
      <c r="C49" s="294" t="s">
        <v>373</v>
      </c>
      <c r="D49" s="293"/>
    </row>
    <row r="50" spans="1:4" s="288" customFormat="1" ht="16.5" customHeight="1">
      <c r="A50" s="294" t="s">
        <v>374</v>
      </c>
      <c r="B50" s="293">
        <v>14</v>
      </c>
      <c r="C50" s="294" t="s">
        <v>374</v>
      </c>
      <c r="D50" s="293"/>
    </row>
    <row r="51" spans="1:4" s="288" customFormat="1" ht="16.5" customHeight="1">
      <c r="A51" s="294" t="s">
        <v>375</v>
      </c>
      <c r="B51" s="293"/>
      <c r="C51" s="294" t="s">
        <v>375</v>
      </c>
      <c r="D51" s="293"/>
    </row>
    <row r="52" spans="1:4" s="288" customFormat="1" ht="16.5" customHeight="1">
      <c r="A52" s="294" t="s">
        <v>376</v>
      </c>
      <c r="B52" s="293">
        <v>1161</v>
      </c>
      <c r="C52" s="294" t="s">
        <v>376</v>
      </c>
      <c r="D52" s="293"/>
    </row>
    <row r="53" spans="1:4" s="288" customFormat="1" ht="16.5" customHeight="1">
      <c r="A53" s="294" t="s">
        <v>377</v>
      </c>
      <c r="B53" s="293">
        <v>1239</v>
      </c>
      <c r="C53" s="294" t="s">
        <v>377</v>
      </c>
      <c r="D53" s="293"/>
    </row>
    <row r="54" spans="1:4" s="288" customFormat="1" ht="16.5" customHeight="1">
      <c r="A54" s="294" t="s">
        <v>378</v>
      </c>
      <c r="B54" s="293"/>
      <c r="C54" s="294" t="s">
        <v>378</v>
      </c>
      <c r="D54" s="293"/>
    </row>
    <row r="55" spans="1:4" s="288" customFormat="1" ht="16.5" customHeight="1">
      <c r="A55" s="294" t="s">
        <v>379</v>
      </c>
      <c r="B55" s="293">
        <v>133</v>
      </c>
      <c r="C55" s="294" t="s">
        <v>380</v>
      </c>
      <c r="D55" s="293"/>
    </row>
    <row r="56" spans="1:4" s="288" customFormat="1" ht="16.5" customHeight="1">
      <c r="A56" s="292" t="s">
        <v>381</v>
      </c>
      <c r="B56" s="293"/>
      <c r="C56" s="292" t="s">
        <v>382</v>
      </c>
      <c r="D56" s="293">
        <f>SUM(D57:D58)</f>
        <v>43</v>
      </c>
    </row>
    <row r="57" spans="1:4" s="288" customFormat="1" ht="16.5" customHeight="1">
      <c r="A57" s="294" t="s">
        <v>383</v>
      </c>
      <c r="B57" s="293"/>
      <c r="C57" s="294" t="s">
        <v>384</v>
      </c>
      <c r="D57" s="293"/>
    </row>
    <row r="58" spans="1:4" s="288" customFormat="1" ht="16.5" customHeight="1">
      <c r="A58" s="294" t="s">
        <v>385</v>
      </c>
      <c r="B58" s="293"/>
      <c r="C58" s="294" t="s">
        <v>386</v>
      </c>
      <c r="D58" s="293">
        <v>43</v>
      </c>
    </row>
    <row r="59" spans="1:4" s="288" customFormat="1" ht="16.5" customHeight="1">
      <c r="A59" s="292" t="s">
        <v>387</v>
      </c>
      <c r="B59" s="293"/>
      <c r="C59" s="294"/>
      <c r="D59" s="293"/>
    </row>
    <row r="60" spans="1:4" s="288" customFormat="1" ht="16.5" customHeight="1">
      <c r="A60" s="292" t="s">
        <v>388</v>
      </c>
      <c r="B60" s="293">
        <v>1902</v>
      </c>
      <c r="C60" s="294"/>
      <c r="D60" s="293"/>
    </row>
    <row r="61" spans="1:4" s="288" customFormat="1" ht="16.5" customHeight="1">
      <c r="A61" s="292" t="s">
        <v>389</v>
      </c>
      <c r="B61" s="293">
        <f>SUM(B62:B64)</f>
        <v>732</v>
      </c>
      <c r="C61" s="292" t="s">
        <v>390</v>
      </c>
      <c r="D61" s="293"/>
    </row>
    <row r="62" spans="1:4" s="288" customFormat="1" ht="16.5" customHeight="1">
      <c r="A62" s="294" t="s">
        <v>391</v>
      </c>
      <c r="B62" s="293">
        <v>732</v>
      </c>
      <c r="C62" s="294"/>
      <c r="D62" s="293"/>
    </row>
    <row r="63" spans="1:4" s="288" customFormat="1" ht="16.5" customHeight="1">
      <c r="A63" s="294" t="s">
        <v>392</v>
      </c>
      <c r="B63" s="293"/>
      <c r="C63" s="294"/>
      <c r="D63" s="293"/>
    </row>
    <row r="64" spans="1:4" s="288" customFormat="1" ht="16.5" customHeight="1">
      <c r="A64" s="294" t="s">
        <v>393</v>
      </c>
      <c r="B64" s="293"/>
      <c r="C64" s="294"/>
      <c r="D64" s="293"/>
    </row>
    <row r="65" spans="1:4" s="288" customFormat="1" ht="16.5" customHeight="1">
      <c r="A65" s="292" t="s">
        <v>394</v>
      </c>
      <c r="B65" s="293"/>
      <c r="C65" s="292" t="s">
        <v>395</v>
      </c>
      <c r="D65" s="293">
        <f>D66</f>
        <v>2325</v>
      </c>
    </row>
    <row r="66" spans="1:4" s="288" customFormat="1" ht="16.5" customHeight="1">
      <c r="A66" s="292" t="s">
        <v>396</v>
      </c>
      <c r="B66" s="293"/>
      <c r="C66" s="292" t="s">
        <v>397</v>
      </c>
      <c r="D66" s="293">
        <f>SUM(D67:D70)</f>
        <v>2325</v>
      </c>
    </row>
    <row r="67" spans="1:4" s="288" customFormat="1" ht="16.5" customHeight="1">
      <c r="A67" s="292" t="s">
        <v>398</v>
      </c>
      <c r="B67" s="293"/>
      <c r="C67" s="294" t="s">
        <v>399</v>
      </c>
      <c r="D67" s="293">
        <v>2256</v>
      </c>
    </row>
    <row r="68" spans="1:4" s="288" customFormat="1" ht="16.5" customHeight="1">
      <c r="A68" s="294" t="s">
        <v>400</v>
      </c>
      <c r="B68" s="293"/>
      <c r="C68" s="294" t="s">
        <v>401</v>
      </c>
      <c r="D68" s="293"/>
    </row>
    <row r="69" spans="1:4" s="288" customFormat="1" ht="16.5" customHeight="1">
      <c r="A69" s="294" t="s">
        <v>402</v>
      </c>
      <c r="B69" s="293"/>
      <c r="C69" s="294" t="s">
        <v>403</v>
      </c>
      <c r="D69" s="293"/>
    </row>
    <row r="70" spans="1:4" s="288" customFormat="1" ht="16.5" customHeight="1">
      <c r="A70" s="294" t="s">
        <v>404</v>
      </c>
      <c r="B70" s="293"/>
      <c r="C70" s="294" t="s">
        <v>405</v>
      </c>
      <c r="D70" s="293">
        <v>69</v>
      </c>
    </row>
    <row r="71" spans="1:4" s="288" customFormat="1" ht="16.5" customHeight="1">
      <c r="A71" s="294" t="s">
        <v>406</v>
      </c>
      <c r="B71" s="293"/>
      <c r="C71" s="294"/>
      <c r="D71" s="293"/>
    </row>
    <row r="72" spans="1:4" s="288" customFormat="1" ht="16.5" customHeight="1">
      <c r="A72" s="292" t="s">
        <v>407</v>
      </c>
      <c r="B72" s="293">
        <f>B73</f>
        <v>11651</v>
      </c>
      <c r="C72" s="292" t="s">
        <v>408</v>
      </c>
      <c r="D72" s="293"/>
    </row>
    <row r="73" spans="1:4" s="288" customFormat="1" ht="16.5" customHeight="1">
      <c r="A73" s="292" t="s">
        <v>409</v>
      </c>
      <c r="B73" s="293">
        <f>SUM(B74:B77)</f>
        <v>11651</v>
      </c>
      <c r="C73" s="294" t="s">
        <v>410</v>
      </c>
      <c r="D73" s="293"/>
    </row>
    <row r="74" spans="1:4" s="288" customFormat="1" ht="16.5" customHeight="1">
      <c r="A74" s="294" t="s">
        <v>411</v>
      </c>
      <c r="B74" s="293">
        <v>11651</v>
      </c>
      <c r="C74" s="294" t="s">
        <v>412</v>
      </c>
      <c r="D74" s="293"/>
    </row>
    <row r="75" spans="1:4" s="288" customFormat="1" ht="16.5" customHeight="1">
      <c r="A75" s="294" t="s">
        <v>413</v>
      </c>
      <c r="B75" s="293"/>
      <c r="C75" s="294" t="s">
        <v>414</v>
      </c>
      <c r="D75" s="293"/>
    </row>
    <row r="76" spans="1:4" s="288" customFormat="1" ht="16.5" customHeight="1">
      <c r="A76" s="294" t="s">
        <v>415</v>
      </c>
      <c r="B76" s="293"/>
      <c r="C76" s="294" t="s">
        <v>416</v>
      </c>
      <c r="D76" s="293"/>
    </row>
    <row r="77" spans="1:4" s="288" customFormat="1" ht="16.5" customHeight="1">
      <c r="A77" s="294" t="s">
        <v>417</v>
      </c>
      <c r="B77" s="293"/>
      <c r="C77" s="294"/>
      <c r="D77" s="293"/>
    </row>
    <row r="78" spans="1:4" s="288" customFormat="1" ht="16.5" customHeight="1">
      <c r="A78" s="292" t="s">
        <v>418</v>
      </c>
      <c r="B78" s="293"/>
      <c r="C78" s="292" t="s">
        <v>419</v>
      </c>
      <c r="D78" s="293"/>
    </row>
    <row r="79" spans="1:4" s="288" customFormat="1" ht="16.5" customHeight="1">
      <c r="A79" s="292" t="s">
        <v>420</v>
      </c>
      <c r="B79" s="293"/>
      <c r="C79" s="292" t="s">
        <v>421</v>
      </c>
      <c r="D79" s="293"/>
    </row>
    <row r="80" spans="1:4" s="288" customFormat="1" ht="16.5" customHeight="1">
      <c r="A80" s="292" t="s">
        <v>422</v>
      </c>
      <c r="B80" s="293"/>
      <c r="C80" s="292" t="s">
        <v>423</v>
      </c>
      <c r="D80" s="293"/>
    </row>
    <row r="81" spans="1:4" s="288" customFormat="1" ht="16.5" customHeight="1">
      <c r="A81" s="292" t="s">
        <v>424</v>
      </c>
      <c r="B81" s="293"/>
      <c r="C81" s="292" t="s">
        <v>425</v>
      </c>
      <c r="D81" s="293">
        <v>460</v>
      </c>
    </row>
    <row r="82" spans="1:4" s="288" customFormat="1" ht="16.5" customHeight="1">
      <c r="A82" s="292" t="s">
        <v>426</v>
      </c>
      <c r="B82" s="293"/>
      <c r="C82" s="292" t="s">
        <v>258</v>
      </c>
      <c r="D82" s="293"/>
    </row>
    <row r="83" spans="1:4" s="288" customFormat="1" ht="16.5" customHeight="1">
      <c r="A83" s="294" t="s">
        <v>427</v>
      </c>
      <c r="B83" s="293"/>
      <c r="C83" s="294" t="s">
        <v>428</v>
      </c>
      <c r="D83" s="293"/>
    </row>
    <row r="84" spans="1:4" s="288" customFormat="1" ht="16.5" customHeight="1">
      <c r="A84" s="294" t="s">
        <v>429</v>
      </c>
      <c r="B84" s="293"/>
      <c r="C84" s="294" t="s">
        <v>430</v>
      </c>
      <c r="D84" s="293"/>
    </row>
    <row r="85" spans="1:4" s="288" customFormat="1" ht="16.5" customHeight="1">
      <c r="A85" s="294" t="s">
        <v>431</v>
      </c>
      <c r="B85" s="293"/>
      <c r="C85" s="294" t="s">
        <v>432</v>
      </c>
      <c r="D85" s="293"/>
    </row>
    <row r="86" spans="1:4" s="288" customFormat="1" ht="16.5" customHeight="1">
      <c r="A86" s="292" t="s">
        <v>433</v>
      </c>
      <c r="B86" s="293"/>
      <c r="C86" s="292" t="s">
        <v>434</v>
      </c>
      <c r="D86" s="293"/>
    </row>
    <row r="87" spans="1:4" s="288" customFormat="1" ht="16.5" customHeight="1">
      <c r="A87" s="292" t="s">
        <v>435</v>
      </c>
      <c r="B87" s="293"/>
      <c r="C87" s="292" t="s">
        <v>436</v>
      </c>
      <c r="D87" s="293"/>
    </row>
    <row r="88" spans="1:4" s="288" customFormat="1" ht="16.5" customHeight="1">
      <c r="A88" s="294"/>
      <c r="B88" s="293"/>
      <c r="C88" s="292" t="s">
        <v>437</v>
      </c>
      <c r="D88" s="293"/>
    </row>
    <row r="89" spans="1:4" s="288" customFormat="1" ht="16.5" customHeight="1">
      <c r="A89" s="294"/>
      <c r="B89" s="293"/>
      <c r="C89" s="292" t="s">
        <v>438</v>
      </c>
      <c r="D89" s="293">
        <f>B92-D5-D6-D56-D61-D65-D72-D78-D79-D80-D81-D82-D86-D87-D88</f>
        <v>1110</v>
      </c>
    </row>
    <row r="90" spans="1:4" s="288" customFormat="1" ht="16.5" customHeight="1">
      <c r="A90" s="294"/>
      <c r="B90" s="293"/>
      <c r="C90" s="292" t="s">
        <v>439</v>
      </c>
      <c r="D90" s="293">
        <v>1110</v>
      </c>
    </row>
    <row r="91" spans="1:4" s="288" customFormat="1" ht="16.5" customHeight="1">
      <c r="A91" s="294"/>
      <c r="B91" s="293"/>
      <c r="C91" s="292" t="s">
        <v>440</v>
      </c>
      <c r="D91" s="293"/>
    </row>
    <row r="92" spans="1:4" s="288" customFormat="1" ht="16.5" customHeight="1">
      <c r="A92" s="291" t="s">
        <v>441</v>
      </c>
      <c r="B92" s="293">
        <f>SUM(B5:B6,B56,B59:B61,B65,B72,B78:B82,B86:B87)</f>
        <v>124704</v>
      </c>
      <c r="C92" s="291" t="s">
        <v>442</v>
      </c>
      <c r="D92" s="293">
        <f>SUM(D5:D6,D56,D61,D65,D72,D78:D82,D86:D89)</f>
        <v>124704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C19" sqref="C19"/>
    </sheetView>
  </sheetViews>
  <sheetFormatPr defaultColWidth="9.00390625" defaultRowHeight="14.25"/>
  <cols>
    <col min="1" max="1" width="32.375" style="278" customWidth="1"/>
    <col min="2" max="2" width="15.625" style="278" customWidth="1"/>
    <col min="3" max="3" width="17.50390625" style="278" customWidth="1"/>
    <col min="4" max="4" width="18.125" style="278" customWidth="1"/>
    <col min="5" max="5" width="18.25390625" style="278" customWidth="1"/>
    <col min="6" max="255" width="9.00390625" style="278" customWidth="1"/>
  </cols>
  <sheetData>
    <row r="1" spans="1:255" ht="20.25">
      <c r="A1" s="279" t="s">
        <v>443</v>
      </c>
      <c r="B1" s="279"/>
      <c r="C1" s="279"/>
      <c r="D1" s="279"/>
      <c r="E1" s="279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  <c r="FL1" s="280"/>
      <c r="FM1" s="280"/>
      <c r="FN1" s="280"/>
      <c r="FO1" s="280"/>
      <c r="FP1" s="280"/>
      <c r="FQ1" s="280"/>
      <c r="FR1" s="280"/>
      <c r="FS1" s="280"/>
      <c r="FT1" s="280"/>
      <c r="FU1" s="280"/>
      <c r="FV1" s="280"/>
      <c r="FW1" s="280"/>
      <c r="FX1" s="280"/>
      <c r="FY1" s="280"/>
      <c r="FZ1" s="280"/>
      <c r="GA1" s="280"/>
      <c r="GB1" s="280"/>
      <c r="GC1" s="280"/>
      <c r="GD1" s="280"/>
      <c r="GE1" s="280"/>
      <c r="GF1" s="280"/>
      <c r="GG1" s="280"/>
      <c r="GH1" s="280"/>
      <c r="GI1" s="280"/>
      <c r="GJ1" s="280"/>
      <c r="GK1" s="280"/>
      <c r="GL1" s="280"/>
      <c r="GM1" s="280"/>
      <c r="GN1" s="280"/>
      <c r="GO1" s="280"/>
      <c r="GP1" s="280"/>
      <c r="GQ1" s="280"/>
      <c r="GR1" s="280"/>
      <c r="GS1" s="280"/>
      <c r="GT1" s="280"/>
      <c r="GU1" s="280"/>
      <c r="GV1" s="280"/>
      <c r="GW1" s="280"/>
      <c r="GX1" s="280"/>
      <c r="GY1" s="280"/>
      <c r="GZ1" s="280"/>
      <c r="HA1" s="280"/>
      <c r="HB1" s="280"/>
      <c r="HC1" s="280"/>
      <c r="HD1" s="280"/>
      <c r="HE1" s="280"/>
      <c r="HF1" s="280"/>
      <c r="HG1" s="280"/>
      <c r="HH1" s="280"/>
      <c r="HI1" s="280"/>
      <c r="HJ1" s="280"/>
      <c r="HK1" s="280"/>
      <c r="HL1" s="280"/>
      <c r="HM1" s="280"/>
      <c r="HN1" s="280"/>
      <c r="HO1" s="280"/>
      <c r="HP1" s="280"/>
      <c r="HQ1" s="280"/>
      <c r="HR1" s="280"/>
      <c r="HS1" s="280"/>
      <c r="HT1" s="280"/>
      <c r="HU1" s="280"/>
      <c r="HV1" s="280"/>
      <c r="HW1" s="280"/>
      <c r="HX1" s="280"/>
      <c r="HY1" s="280"/>
      <c r="HZ1" s="280"/>
      <c r="IA1" s="280"/>
      <c r="IB1" s="280"/>
      <c r="IC1" s="280"/>
      <c r="ID1" s="280"/>
      <c r="IE1" s="280"/>
      <c r="IF1" s="280"/>
      <c r="IG1" s="280"/>
      <c r="IH1" s="280"/>
      <c r="II1" s="280"/>
      <c r="IJ1" s="280"/>
      <c r="IK1" s="280"/>
      <c r="IL1" s="280"/>
      <c r="IM1" s="280"/>
      <c r="IN1" s="280"/>
      <c r="IO1" s="280"/>
      <c r="IP1" s="280"/>
      <c r="IQ1" s="280"/>
      <c r="IR1" s="280"/>
      <c r="IS1" s="280"/>
      <c r="IT1" s="280"/>
      <c r="IU1" s="280"/>
    </row>
    <row r="2" spans="1:255" ht="18.75">
      <c r="A2" s="287" t="s">
        <v>444</v>
      </c>
      <c r="E2" s="237" t="s">
        <v>39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/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280"/>
      <c r="HN2" s="280"/>
      <c r="HO2" s="280"/>
      <c r="HP2" s="280"/>
      <c r="HQ2" s="280"/>
      <c r="HR2" s="280"/>
      <c r="HS2" s="280"/>
      <c r="HT2" s="280"/>
      <c r="HU2" s="280"/>
      <c r="HV2" s="280"/>
      <c r="HW2" s="280"/>
      <c r="HX2" s="280"/>
      <c r="HY2" s="280"/>
      <c r="HZ2" s="280"/>
      <c r="IA2" s="280"/>
      <c r="IB2" s="280"/>
      <c r="IC2" s="280"/>
      <c r="ID2" s="280"/>
      <c r="IE2" s="280"/>
      <c r="IF2" s="280"/>
      <c r="IG2" s="280"/>
      <c r="IH2" s="280"/>
      <c r="II2" s="280"/>
      <c r="IJ2" s="280"/>
      <c r="IK2" s="280"/>
      <c r="IL2" s="280"/>
      <c r="IM2" s="280"/>
      <c r="IN2" s="280"/>
      <c r="IO2" s="280"/>
      <c r="IP2" s="280"/>
      <c r="IQ2" s="280"/>
      <c r="IR2" s="280"/>
      <c r="IS2" s="280"/>
      <c r="IT2" s="280"/>
      <c r="IU2" s="280"/>
    </row>
    <row r="3" spans="1:91" s="72" customFormat="1" ht="48" customHeight="1">
      <c r="A3" s="281" t="s">
        <v>40</v>
      </c>
      <c r="B3" s="281" t="s">
        <v>41</v>
      </c>
      <c r="C3" s="281" t="s">
        <v>42</v>
      </c>
      <c r="D3" s="281" t="s">
        <v>43</v>
      </c>
      <c r="E3" s="281" t="s">
        <v>44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</row>
    <row r="4" spans="1:91" s="73" customFormat="1" ht="18.75">
      <c r="A4" s="206" t="s">
        <v>445</v>
      </c>
      <c r="B4" s="283"/>
      <c r="C4" s="283"/>
      <c r="D4" s="283"/>
      <c r="E4" s="284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</row>
    <row r="5" spans="1:253" s="74" customFormat="1" ht="18.75">
      <c r="A5" s="206" t="s">
        <v>446</v>
      </c>
      <c r="B5" s="283"/>
      <c r="C5" s="283"/>
      <c r="D5" s="283"/>
      <c r="E5" s="284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  <c r="GT5" s="280"/>
      <c r="GU5" s="280"/>
      <c r="GV5" s="280"/>
      <c r="GW5" s="280"/>
      <c r="GX5" s="280"/>
      <c r="GY5" s="280"/>
      <c r="GZ5" s="280"/>
      <c r="HA5" s="280"/>
      <c r="HB5" s="280"/>
      <c r="HC5" s="280"/>
      <c r="HD5" s="280"/>
      <c r="HE5" s="280"/>
      <c r="HF5" s="280"/>
      <c r="HG5" s="280"/>
      <c r="HH5" s="280"/>
      <c r="HI5" s="280"/>
      <c r="HJ5" s="280"/>
      <c r="HK5" s="280"/>
      <c r="HL5" s="280"/>
      <c r="HM5" s="280"/>
      <c r="HN5" s="280"/>
      <c r="HO5" s="280"/>
      <c r="HP5" s="280"/>
      <c r="HQ5" s="280"/>
      <c r="HR5" s="280"/>
      <c r="HS5" s="280"/>
      <c r="HT5" s="280"/>
      <c r="HU5" s="280"/>
      <c r="HV5" s="280"/>
      <c r="HW5" s="280"/>
      <c r="HX5" s="280"/>
      <c r="HY5" s="280"/>
      <c r="HZ5" s="280"/>
      <c r="IA5" s="280"/>
      <c r="IB5" s="280"/>
      <c r="IC5" s="280"/>
      <c r="ID5" s="280"/>
      <c r="IE5" s="280"/>
      <c r="IF5" s="280"/>
      <c r="IG5" s="280"/>
      <c r="IH5" s="280"/>
      <c r="II5" s="280"/>
      <c r="IJ5" s="280"/>
      <c r="IK5" s="280"/>
      <c r="IL5" s="280"/>
      <c r="IM5" s="280"/>
      <c r="IN5" s="280"/>
      <c r="IO5" s="280"/>
      <c r="IP5" s="280"/>
      <c r="IQ5" s="280"/>
      <c r="IR5" s="280"/>
      <c r="IS5" s="280"/>
    </row>
    <row r="6" spans="1:253" s="75" customFormat="1" ht="18.75">
      <c r="A6" s="206" t="s">
        <v>447</v>
      </c>
      <c r="B6" s="283"/>
      <c r="C6" s="283"/>
      <c r="D6" s="283"/>
      <c r="E6" s="284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  <c r="IN6" s="280"/>
      <c r="IO6" s="280"/>
      <c r="IP6" s="280"/>
      <c r="IQ6" s="280"/>
      <c r="IR6" s="280"/>
      <c r="IS6" s="280"/>
    </row>
    <row r="7" spans="1:253" s="75" customFormat="1" ht="14.25">
      <c r="A7" s="206" t="s">
        <v>448</v>
      </c>
      <c r="B7" s="283"/>
      <c r="C7" s="283"/>
      <c r="D7" s="283"/>
      <c r="E7" s="286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</row>
    <row r="8" spans="1:253" s="75" customFormat="1" ht="18.75">
      <c r="A8" s="206" t="s">
        <v>449</v>
      </c>
      <c r="B8" s="283"/>
      <c r="C8" s="283"/>
      <c r="D8" s="283"/>
      <c r="E8" s="284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0"/>
      <c r="FL8" s="280"/>
      <c r="FM8" s="280"/>
      <c r="FN8" s="280"/>
      <c r="FO8" s="280"/>
      <c r="FP8" s="280"/>
      <c r="FQ8" s="280"/>
      <c r="FR8" s="280"/>
      <c r="FS8" s="280"/>
      <c r="FT8" s="280"/>
      <c r="FU8" s="280"/>
      <c r="FV8" s="280"/>
      <c r="FW8" s="280"/>
      <c r="FX8" s="280"/>
      <c r="FY8" s="280"/>
      <c r="FZ8" s="280"/>
      <c r="GA8" s="280"/>
      <c r="GB8" s="280"/>
      <c r="GC8" s="280"/>
      <c r="GD8" s="280"/>
      <c r="GE8" s="280"/>
      <c r="GF8" s="280"/>
      <c r="GG8" s="280"/>
      <c r="GH8" s="280"/>
      <c r="GI8" s="280"/>
      <c r="GJ8" s="280"/>
      <c r="GK8" s="280"/>
      <c r="GL8" s="280"/>
      <c r="GM8" s="280"/>
      <c r="GN8" s="280"/>
      <c r="GO8" s="280"/>
      <c r="GP8" s="280"/>
      <c r="GQ8" s="280"/>
      <c r="GR8" s="280"/>
      <c r="GS8" s="280"/>
      <c r="GT8" s="280"/>
      <c r="GU8" s="280"/>
      <c r="GV8" s="280"/>
      <c r="GW8" s="280"/>
      <c r="GX8" s="280"/>
      <c r="GY8" s="280"/>
      <c r="GZ8" s="280"/>
      <c r="HA8" s="280"/>
      <c r="HB8" s="280"/>
      <c r="HC8" s="280"/>
      <c r="HD8" s="280"/>
      <c r="HE8" s="280"/>
      <c r="HF8" s="280"/>
      <c r="HG8" s="280"/>
      <c r="HH8" s="280"/>
      <c r="HI8" s="280"/>
      <c r="HJ8" s="280"/>
      <c r="HK8" s="280"/>
      <c r="HL8" s="280"/>
      <c r="HM8" s="280"/>
      <c r="HN8" s="280"/>
      <c r="HO8" s="280"/>
      <c r="HP8" s="280"/>
      <c r="HQ8" s="280"/>
      <c r="HR8" s="280"/>
      <c r="HS8" s="280"/>
      <c r="HT8" s="280"/>
      <c r="HU8" s="280"/>
      <c r="HV8" s="280"/>
      <c r="HW8" s="280"/>
      <c r="HX8" s="280"/>
      <c r="HY8" s="280"/>
      <c r="HZ8" s="280"/>
      <c r="IA8" s="280"/>
      <c r="IB8" s="280"/>
      <c r="IC8" s="280"/>
      <c r="ID8" s="280"/>
      <c r="IE8" s="280"/>
      <c r="IF8" s="280"/>
      <c r="IG8" s="280"/>
      <c r="IH8" s="280"/>
      <c r="II8" s="280"/>
      <c r="IJ8" s="280"/>
      <c r="IK8" s="280"/>
      <c r="IL8" s="280"/>
      <c r="IM8" s="280"/>
      <c r="IN8" s="280"/>
      <c r="IO8" s="280"/>
      <c r="IP8" s="280"/>
      <c r="IQ8" s="280"/>
      <c r="IR8" s="280"/>
      <c r="IS8" s="280"/>
    </row>
    <row r="9" spans="1:253" s="75" customFormat="1" ht="18.75">
      <c r="A9" s="206" t="s">
        <v>450</v>
      </c>
      <c r="B9" s="283"/>
      <c r="C9" s="283">
        <v>277</v>
      </c>
      <c r="D9" s="283"/>
      <c r="E9" s="284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0"/>
      <c r="IN9" s="280"/>
      <c r="IO9" s="280"/>
      <c r="IP9" s="280"/>
      <c r="IQ9" s="280"/>
      <c r="IR9" s="280"/>
      <c r="IS9" s="280"/>
    </row>
    <row r="10" spans="1:253" s="75" customFormat="1" ht="18.75">
      <c r="A10" s="206" t="s">
        <v>451</v>
      </c>
      <c r="B10" s="283"/>
      <c r="C10" s="283">
        <v>8</v>
      </c>
      <c r="D10" s="283"/>
      <c r="E10" s="284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  <c r="GU10" s="280"/>
      <c r="GV10" s="280"/>
      <c r="GW10" s="280"/>
      <c r="GX10" s="280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0"/>
      <c r="HK10" s="280"/>
      <c r="HL10" s="280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  <c r="HZ10" s="280"/>
      <c r="IA10" s="280"/>
      <c r="IB10" s="280"/>
      <c r="IC10" s="280"/>
      <c r="ID10" s="280"/>
      <c r="IE10" s="280"/>
      <c r="IF10" s="280"/>
      <c r="IG10" s="280"/>
      <c r="IH10" s="280"/>
      <c r="II10" s="280"/>
      <c r="IJ10" s="280"/>
      <c r="IK10" s="280"/>
      <c r="IL10" s="280"/>
      <c r="IM10" s="280"/>
      <c r="IN10" s="280"/>
      <c r="IO10" s="280"/>
      <c r="IP10" s="280"/>
      <c r="IQ10" s="280"/>
      <c r="IR10" s="280"/>
      <c r="IS10" s="280"/>
    </row>
    <row r="11" spans="1:253" s="75" customFormat="1" ht="18.75">
      <c r="A11" s="206" t="s">
        <v>452</v>
      </c>
      <c r="B11" s="283">
        <v>1216</v>
      </c>
      <c r="C11" s="283">
        <v>2470</v>
      </c>
      <c r="D11" s="285">
        <f>C11/B11*100%</f>
        <v>2.03125</v>
      </c>
      <c r="E11" s="284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  <c r="GQ11" s="280"/>
      <c r="GR11" s="280"/>
      <c r="GS11" s="280"/>
      <c r="GT11" s="280"/>
      <c r="GU11" s="280"/>
      <c r="GV11" s="280"/>
      <c r="GW11" s="280"/>
      <c r="GX11" s="280"/>
      <c r="GY11" s="280"/>
      <c r="GZ11" s="280"/>
      <c r="HA11" s="280"/>
      <c r="HB11" s="280"/>
      <c r="HC11" s="280"/>
      <c r="HD11" s="280"/>
      <c r="HE11" s="280"/>
      <c r="HF11" s="280"/>
      <c r="HG11" s="280"/>
      <c r="HH11" s="280"/>
      <c r="HI11" s="280"/>
      <c r="HJ11" s="280"/>
      <c r="HK11" s="280"/>
      <c r="HL11" s="280"/>
      <c r="HM11" s="280"/>
      <c r="HN11" s="280"/>
      <c r="HO11" s="280"/>
      <c r="HP11" s="280"/>
      <c r="HQ11" s="280"/>
      <c r="HR11" s="280"/>
      <c r="HS11" s="280"/>
      <c r="HT11" s="280"/>
      <c r="HU11" s="280"/>
      <c r="HV11" s="280"/>
      <c r="HW11" s="280"/>
      <c r="HX11" s="280"/>
      <c r="HY11" s="280"/>
      <c r="HZ11" s="280"/>
      <c r="IA11" s="280"/>
      <c r="IB11" s="280"/>
      <c r="IC11" s="280"/>
      <c r="ID11" s="280"/>
      <c r="IE11" s="280"/>
      <c r="IF11" s="280"/>
      <c r="IG11" s="280"/>
      <c r="IH11" s="280"/>
      <c r="II11" s="280"/>
      <c r="IJ11" s="280"/>
      <c r="IK11" s="280"/>
      <c r="IL11" s="280"/>
      <c r="IM11" s="280"/>
      <c r="IN11" s="280"/>
      <c r="IO11" s="280"/>
      <c r="IP11" s="280"/>
      <c r="IQ11" s="280"/>
      <c r="IR11" s="280"/>
      <c r="IS11" s="280"/>
    </row>
    <row r="12" spans="1:253" s="75" customFormat="1" ht="18.75">
      <c r="A12" s="206" t="s">
        <v>453</v>
      </c>
      <c r="B12" s="283"/>
      <c r="C12" s="283">
        <v>142</v>
      </c>
      <c r="D12" s="283"/>
      <c r="E12" s="284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  <c r="GK12" s="280"/>
      <c r="GL12" s="280"/>
      <c r="GM12" s="280"/>
      <c r="GN12" s="280"/>
      <c r="GO12" s="280"/>
      <c r="GP12" s="280"/>
      <c r="GQ12" s="280"/>
      <c r="GR12" s="280"/>
      <c r="GS12" s="280"/>
      <c r="GT12" s="280"/>
      <c r="GU12" s="280"/>
      <c r="GV12" s="280"/>
      <c r="GW12" s="280"/>
      <c r="GX12" s="280"/>
      <c r="GY12" s="280"/>
      <c r="GZ12" s="280"/>
      <c r="HA12" s="280"/>
      <c r="HB12" s="280"/>
      <c r="HC12" s="280"/>
      <c r="HD12" s="280"/>
      <c r="HE12" s="280"/>
      <c r="HF12" s="280"/>
      <c r="HG12" s="280"/>
      <c r="HH12" s="280"/>
      <c r="HI12" s="280"/>
      <c r="HJ12" s="280"/>
      <c r="HK12" s="280"/>
      <c r="HL12" s="280"/>
      <c r="HM12" s="280"/>
      <c r="HN12" s="280"/>
      <c r="HO12" s="280"/>
      <c r="HP12" s="280"/>
      <c r="HQ12" s="280"/>
      <c r="HR12" s="280"/>
      <c r="HS12" s="280"/>
      <c r="HT12" s="280"/>
      <c r="HU12" s="280"/>
      <c r="HV12" s="280"/>
      <c r="HW12" s="280"/>
      <c r="HX12" s="280"/>
      <c r="HY12" s="280"/>
      <c r="HZ12" s="280"/>
      <c r="IA12" s="280"/>
      <c r="IB12" s="280"/>
      <c r="IC12" s="280"/>
      <c r="ID12" s="280"/>
      <c r="IE12" s="280"/>
      <c r="IF12" s="280"/>
      <c r="IG12" s="280"/>
      <c r="IH12" s="280"/>
      <c r="II12" s="280"/>
      <c r="IJ12" s="280"/>
      <c r="IK12" s="280"/>
      <c r="IL12" s="280"/>
      <c r="IM12" s="280"/>
      <c r="IN12" s="280"/>
      <c r="IO12" s="280"/>
      <c r="IP12" s="280"/>
      <c r="IQ12" s="280"/>
      <c r="IR12" s="280"/>
      <c r="IS12" s="280"/>
    </row>
    <row r="13" spans="1:253" s="75" customFormat="1" ht="18.75">
      <c r="A13" s="206" t="s">
        <v>454</v>
      </c>
      <c r="B13" s="283"/>
      <c r="C13" s="283">
        <v>43</v>
      </c>
      <c r="D13" s="283"/>
      <c r="E13" s="284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A13" s="280"/>
      <c r="GB13" s="280"/>
      <c r="GC13" s="280"/>
      <c r="GD13" s="280"/>
      <c r="GE13" s="280"/>
      <c r="GF13" s="280"/>
      <c r="GG13" s="280"/>
      <c r="GH13" s="280"/>
      <c r="GI13" s="280"/>
      <c r="GJ13" s="280"/>
      <c r="GK13" s="280"/>
      <c r="GL13" s="280"/>
      <c r="GM13" s="280"/>
      <c r="GN13" s="280"/>
      <c r="GO13" s="280"/>
      <c r="GP13" s="280"/>
      <c r="GQ13" s="280"/>
      <c r="GR13" s="280"/>
      <c r="GS13" s="280"/>
      <c r="GT13" s="280"/>
      <c r="GU13" s="280"/>
      <c r="GV13" s="280"/>
      <c r="GW13" s="280"/>
      <c r="GX13" s="280"/>
      <c r="GY13" s="280"/>
      <c r="GZ13" s="280"/>
      <c r="HA13" s="280"/>
      <c r="HB13" s="280"/>
      <c r="HC13" s="280"/>
      <c r="HD13" s="280"/>
      <c r="HE13" s="280"/>
      <c r="HF13" s="280"/>
      <c r="HG13" s="280"/>
      <c r="HH13" s="280"/>
      <c r="HI13" s="280"/>
      <c r="HJ13" s="280"/>
      <c r="HK13" s="280"/>
      <c r="HL13" s="280"/>
      <c r="HM13" s="280"/>
      <c r="HN13" s="280"/>
      <c r="HO13" s="280"/>
      <c r="HP13" s="280"/>
      <c r="HQ13" s="280"/>
      <c r="HR13" s="280"/>
      <c r="HS13" s="280"/>
      <c r="HT13" s="280"/>
      <c r="HU13" s="280"/>
      <c r="HV13" s="280"/>
      <c r="HW13" s="280"/>
      <c r="HX13" s="280"/>
      <c r="HY13" s="280"/>
      <c r="HZ13" s="280"/>
      <c r="IA13" s="280"/>
      <c r="IB13" s="280"/>
      <c r="IC13" s="280"/>
      <c r="ID13" s="280"/>
      <c r="IE13" s="280"/>
      <c r="IF13" s="280"/>
      <c r="IG13" s="280"/>
      <c r="IH13" s="280"/>
      <c r="II13" s="280"/>
      <c r="IJ13" s="280"/>
      <c r="IK13" s="280"/>
      <c r="IL13" s="280"/>
      <c r="IM13" s="280"/>
      <c r="IN13" s="280"/>
      <c r="IO13" s="280"/>
      <c r="IP13" s="280"/>
      <c r="IQ13" s="280"/>
      <c r="IR13" s="280"/>
      <c r="IS13" s="280"/>
    </row>
    <row r="14" spans="1:253" s="75" customFormat="1" ht="18.75">
      <c r="A14" s="206" t="s">
        <v>455</v>
      </c>
      <c r="B14" s="283"/>
      <c r="C14" s="283">
        <v>1</v>
      </c>
      <c r="D14" s="283"/>
      <c r="E14" s="284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  <c r="FO14" s="280"/>
      <c r="FP14" s="280"/>
      <c r="FQ14" s="280"/>
      <c r="FR14" s="280"/>
      <c r="FS14" s="280"/>
      <c r="FT14" s="280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0"/>
      <c r="GG14" s="280"/>
      <c r="GH14" s="280"/>
      <c r="GI14" s="280"/>
      <c r="GJ14" s="280"/>
      <c r="GK14" s="280"/>
      <c r="GL14" s="280"/>
      <c r="GM14" s="280"/>
      <c r="GN14" s="280"/>
      <c r="GO14" s="280"/>
      <c r="GP14" s="280"/>
      <c r="GQ14" s="280"/>
      <c r="GR14" s="280"/>
      <c r="GS14" s="280"/>
      <c r="GT14" s="280"/>
      <c r="GU14" s="280"/>
      <c r="GV14" s="280"/>
      <c r="GW14" s="280"/>
      <c r="GX14" s="280"/>
      <c r="GY14" s="280"/>
      <c r="GZ14" s="280"/>
      <c r="HA14" s="280"/>
      <c r="HB14" s="280"/>
      <c r="HC14" s="280"/>
      <c r="HD14" s="280"/>
      <c r="HE14" s="280"/>
      <c r="HF14" s="280"/>
      <c r="HG14" s="280"/>
      <c r="HH14" s="280"/>
      <c r="HI14" s="280"/>
      <c r="HJ14" s="280"/>
      <c r="HK14" s="280"/>
      <c r="HL14" s="280"/>
      <c r="HM14" s="280"/>
      <c r="HN14" s="280"/>
      <c r="HO14" s="280"/>
      <c r="HP14" s="280"/>
      <c r="HQ14" s="280"/>
      <c r="HR14" s="280"/>
      <c r="HS14" s="280"/>
      <c r="HT14" s="280"/>
      <c r="HU14" s="280"/>
      <c r="HV14" s="280"/>
      <c r="HW14" s="280"/>
      <c r="HX14" s="280"/>
      <c r="HY14" s="280"/>
      <c r="HZ14" s="280"/>
      <c r="IA14" s="280"/>
      <c r="IB14" s="280"/>
      <c r="IC14" s="280"/>
      <c r="ID14" s="280"/>
      <c r="IE14" s="280"/>
      <c r="IF14" s="280"/>
      <c r="IG14" s="280"/>
      <c r="IH14" s="280"/>
      <c r="II14" s="280"/>
      <c r="IJ14" s="280"/>
      <c r="IK14" s="280"/>
      <c r="IL14" s="280"/>
      <c r="IM14" s="280"/>
      <c r="IN14" s="280"/>
      <c r="IO14" s="280"/>
      <c r="IP14" s="280"/>
      <c r="IQ14" s="280"/>
      <c r="IR14" s="280"/>
      <c r="IS14" s="280"/>
    </row>
    <row r="15" spans="1:253" s="75" customFormat="1" ht="18.75">
      <c r="A15" s="206" t="s">
        <v>456</v>
      </c>
      <c r="B15" s="283"/>
      <c r="C15" s="283"/>
      <c r="D15" s="283"/>
      <c r="E15" s="284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0"/>
      <c r="FH15" s="280"/>
      <c r="FI15" s="280"/>
      <c r="FJ15" s="280"/>
      <c r="FK15" s="280"/>
      <c r="FL15" s="280"/>
      <c r="FM15" s="280"/>
      <c r="FN15" s="280"/>
      <c r="FO15" s="280"/>
      <c r="FP15" s="280"/>
      <c r="FQ15" s="280"/>
      <c r="FR15" s="280"/>
      <c r="FS15" s="280"/>
      <c r="FT15" s="280"/>
      <c r="FU15" s="280"/>
      <c r="FV15" s="280"/>
      <c r="FW15" s="280"/>
      <c r="FX15" s="280"/>
      <c r="FY15" s="280"/>
      <c r="FZ15" s="280"/>
      <c r="GA15" s="280"/>
      <c r="GB15" s="280"/>
      <c r="GC15" s="280"/>
      <c r="GD15" s="280"/>
      <c r="GE15" s="280"/>
      <c r="GF15" s="280"/>
      <c r="GG15" s="280"/>
      <c r="GH15" s="280"/>
      <c r="GI15" s="280"/>
      <c r="GJ15" s="280"/>
      <c r="GK15" s="280"/>
      <c r="GL15" s="280"/>
      <c r="GM15" s="280"/>
      <c r="GN15" s="280"/>
      <c r="GO15" s="280"/>
      <c r="GP15" s="280"/>
      <c r="GQ15" s="280"/>
      <c r="GR15" s="280"/>
      <c r="GS15" s="280"/>
      <c r="GT15" s="280"/>
      <c r="GU15" s="280"/>
      <c r="GV15" s="280"/>
      <c r="GW15" s="280"/>
      <c r="GX15" s="280"/>
      <c r="GY15" s="280"/>
      <c r="GZ15" s="280"/>
      <c r="HA15" s="280"/>
      <c r="HB15" s="280"/>
      <c r="HC15" s="280"/>
      <c r="HD15" s="280"/>
      <c r="HE15" s="280"/>
      <c r="HF15" s="280"/>
      <c r="HG15" s="280"/>
      <c r="HH15" s="280"/>
      <c r="HI15" s="280"/>
      <c r="HJ15" s="280"/>
      <c r="HK15" s="280"/>
      <c r="HL15" s="280"/>
      <c r="HM15" s="280"/>
      <c r="HN15" s="280"/>
      <c r="HO15" s="280"/>
      <c r="HP15" s="280"/>
      <c r="HQ15" s="280"/>
      <c r="HR15" s="280"/>
      <c r="HS15" s="280"/>
      <c r="HT15" s="280"/>
      <c r="HU15" s="280"/>
      <c r="HV15" s="280"/>
      <c r="HW15" s="280"/>
      <c r="HX15" s="280"/>
      <c r="HY15" s="280"/>
      <c r="HZ15" s="280"/>
      <c r="IA15" s="280"/>
      <c r="IB15" s="280"/>
      <c r="IC15" s="280"/>
      <c r="ID15" s="280"/>
      <c r="IE15" s="280"/>
      <c r="IF15" s="280"/>
      <c r="IG15" s="280"/>
      <c r="IH15" s="280"/>
      <c r="II15" s="280"/>
      <c r="IJ15" s="280"/>
      <c r="IK15" s="280"/>
      <c r="IL15" s="280"/>
      <c r="IM15" s="280"/>
      <c r="IN15" s="280"/>
      <c r="IO15" s="280"/>
      <c r="IP15" s="280"/>
      <c r="IQ15" s="280"/>
      <c r="IR15" s="280"/>
      <c r="IS15" s="280"/>
    </row>
    <row r="16" spans="1:253" s="75" customFormat="1" ht="18.75">
      <c r="A16" s="206" t="s">
        <v>457</v>
      </c>
      <c r="B16" s="283"/>
      <c r="C16" s="283"/>
      <c r="D16" s="283"/>
      <c r="E16" s="284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0"/>
      <c r="FH16" s="280"/>
      <c r="FI16" s="280"/>
      <c r="FJ16" s="280"/>
      <c r="FK16" s="280"/>
      <c r="FL16" s="280"/>
      <c r="FM16" s="280"/>
      <c r="FN16" s="280"/>
      <c r="FO16" s="280"/>
      <c r="FP16" s="280"/>
      <c r="FQ16" s="280"/>
      <c r="FR16" s="280"/>
      <c r="FS16" s="280"/>
      <c r="FT16" s="280"/>
      <c r="FU16" s="280"/>
      <c r="FV16" s="280"/>
      <c r="FW16" s="280"/>
      <c r="FX16" s="280"/>
      <c r="FY16" s="280"/>
      <c r="FZ16" s="280"/>
      <c r="GA16" s="280"/>
      <c r="GB16" s="280"/>
      <c r="GC16" s="280"/>
      <c r="GD16" s="280"/>
      <c r="GE16" s="280"/>
      <c r="GF16" s="280"/>
      <c r="GG16" s="280"/>
      <c r="GH16" s="280"/>
      <c r="GI16" s="280"/>
      <c r="GJ16" s="280"/>
      <c r="GK16" s="280"/>
      <c r="GL16" s="280"/>
      <c r="GM16" s="280"/>
      <c r="GN16" s="280"/>
      <c r="GO16" s="280"/>
      <c r="GP16" s="280"/>
      <c r="GQ16" s="280"/>
      <c r="GR16" s="280"/>
      <c r="GS16" s="280"/>
      <c r="GT16" s="280"/>
      <c r="GU16" s="280"/>
      <c r="GV16" s="280"/>
      <c r="GW16" s="280"/>
      <c r="GX16" s="280"/>
      <c r="GY16" s="280"/>
      <c r="GZ16" s="280"/>
      <c r="HA16" s="280"/>
      <c r="HB16" s="280"/>
      <c r="HC16" s="280"/>
      <c r="HD16" s="280"/>
      <c r="HE16" s="280"/>
      <c r="HF16" s="280"/>
      <c r="HG16" s="280"/>
      <c r="HH16" s="280"/>
      <c r="HI16" s="280"/>
      <c r="HJ16" s="280"/>
      <c r="HK16" s="280"/>
      <c r="HL16" s="280"/>
      <c r="HM16" s="280"/>
      <c r="HN16" s="280"/>
      <c r="HO16" s="280"/>
      <c r="HP16" s="280"/>
      <c r="HQ16" s="280"/>
      <c r="HR16" s="280"/>
      <c r="HS16" s="280"/>
      <c r="HT16" s="280"/>
      <c r="HU16" s="280"/>
      <c r="HV16" s="280"/>
      <c r="HW16" s="280"/>
      <c r="HX16" s="280"/>
      <c r="HY16" s="280"/>
      <c r="HZ16" s="280"/>
      <c r="IA16" s="280"/>
      <c r="IB16" s="280"/>
      <c r="IC16" s="280"/>
      <c r="ID16" s="280"/>
      <c r="IE16" s="280"/>
      <c r="IF16" s="280"/>
      <c r="IG16" s="280"/>
      <c r="IH16" s="280"/>
      <c r="II16" s="280"/>
      <c r="IJ16" s="280"/>
      <c r="IK16" s="280"/>
      <c r="IL16" s="280"/>
      <c r="IM16" s="280"/>
      <c r="IN16" s="280"/>
      <c r="IO16" s="280"/>
      <c r="IP16" s="280"/>
      <c r="IQ16" s="280"/>
      <c r="IR16" s="280"/>
      <c r="IS16" s="280"/>
    </row>
    <row r="17" spans="1:253" s="75" customFormat="1" ht="18.75">
      <c r="A17" s="206" t="s">
        <v>458</v>
      </c>
      <c r="B17" s="283">
        <f>SUM(B4:B16)</f>
        <v>1216</v>
      </c>
      <c r="C17" s="283">
        <f>SUM(C4:C16)</f>
        <v>2941</v>
      </c>
      <c r="D17" s="285">
        <f>C17/B17*100%</f>
        <v>2.4185855263157894</v>
      </c>
      <c r="E17" s="284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0"/>
      <c r="FF17" s="280"/>
      <c r="FG17" s="280"/>
      <c r="FH17" s="280"/>
      <c r="FI17" s="280"/>
      <c r="FJ17" s="280"/>
      <c r="FK17" s="280"/>
      <c r="FL17" s="280"/>
      <c r="FM17" s="280"/>
      <c r="FN17" s="280"/>
      <c r="FO17" s="280"/>
      <c r="FP17" s="280"/>
      <c r="FQ17" s="280"/>
      <c r="FR17" s="280"/>
      <c r="FS17" s="280"/>
      <c r="FT17" s="280"/>
      <c r="FU17" s="280"/>
      <c r="FV17" s="280"/>
      <c r="FW17" s="280"/>
      <c r="FX17" s="280"/>
      <c r="FY17" s="280"/>
      <c r="FZ17" s="280"/>
      <c r="GA17" s="280"/>
      <c r="GB17" s="280"/>
      <c r="GC17" s="280"/>
      <c r="GD17" s="280"/>
      <c r="GE17" s="280"/>
      <c r="GF17" s="280"/>
      <c r="GG17" s="280"/>
      <c r="GH17" s="280"/>
      <c r="GI17" s="280"/>
      <c r="GJ17" s="280"/>
      <c r="GK17" s="280"/>
      <c r="GL17" s="280"/>
      <c r="GM17" s="280"/>
      <c r="GN17" s="280"/>
      <c r="GO17" s="280"/>
      <c r="GP17" s="280"/>
      <c r="GQ17" s="280"/>
      <c r="GR17" s="280"/>
      <c r="GS17" s="280"/>
      <c r="GT17" s="280"/>
      <c r="GU17" s="280"/>
      <c r="GV17" s="280"/>
      <c r="GW17" s="280"/>
      <c r="GX17" s="280"/>
      <c r="GY17" s="280"/>
      <c r="GZ17" s="280"/>
      <c r="HA17" s="280"/>
      <c r="HB17" s="280"/>
      <c r="HC17" s="280"/>
      <c r="HD17" s="280"/>
      <c r="HE17" s="280"/>
      <c r="HF17" s="280"/>
      <c r="HG17" s="280"/>
      <c r="HH17" s="280"/>
      <c r="HI17" s="280"/>
      <c r="HJ17" s="280"/>
      <c r="HK17" s="280"/>
      <c r="HL17" s="280"/>
      <c r="HM17" s="280"/>
      <c r="HN17" s="280"/>
      <c r="HO17" s="280"/>
      <c r="HP17" s="280"/>
      <c r="HQ17" s="280"/>
      <c r="HR17" s="280"/>
      <c r="HS17" s="280"/>
      <c r="HT17" s="280"/>
      <c r="HU17" s="280"/>
      <c r="HV17" s="280"/>
      <c r="HW17" s="280"/>
      <c r="HX17" s="280"/>
      <c r="HY17" s="280"/>
      <c r="HZ17" s="280"/>
      <c r="IA17" s="280"/>
      <c r="IB17" s="280"/>
      <c r="IC17" s="280"/>
      <c r="ID17" s="280"/>
      <c r="IE17" s="280"/>
      <c r="IF17" s="280"/>
      <c r="IG17" s="280"/>
      <c r="IH17" s="280"/>
      <c r="II17" s="280"/>
      <c r="IJ17" s="280"/>
      <c r="IK17" s="280"/>
      <c r="IL17" s="280"/>
      <c r="IM17" s="280"/>
      <c r="IN17" s="280"/>
      <c r="IO17" s="280"/>
      <c r="IP17" s="280"/>
      <c r="IQ17" s="280"/>
      <c r="IR17" s="280"/>
      <c r="IS17" s="280"/>
    </row>
  </sheetData>
  <sheetProtection/>
  <mergeCells count="1">
    <mergeCell ref="A1:E1"/>
  </mergeCells>
  <printOptions horizontalCentered="1"/>
  <pageMargins left="0.43000000000000005" right="0.23999999999999996" top="0.98" bottom="0.98" header="0.5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22"/>
  <sheetViews>
    <sheetView workbookViewId="0" topLeftCell="A1">
      <selection activeCell="C21" sqref="C21"/>
    </sheetView>
  </sheetViews>
  <sheetFormatPr defaultColWidth="9.00390625" defaultRowHeight="14.25"/>
  <cols>
    <col min="1" max="1" width="50.875" style="278" customWidth="1"/>
    <col min="2" max="2" width="19.50390625" style="278" customWidth="1"/>
    <col min="3" max="3" width="17.50390625" style="278" customWidth="1"/>
    <col min="4" max="4" width="18.125" style="278" customWidth="1"/>
    <col min="5" max="5" width="18.875" style="278" customWidth="1"/>
    <col min="6" max="255" width="9.00390625" style="278" customWidth="1"/>
  </cols>
  <sheetData>
    <row r="1" spans="1:255" ht="20.25">
      <c r="A1" s="279" t="s">
        <v>10</v>
      </c>
      <c r="B1" s="279"/>
      <c r="C1" s="279"/>
      <c r="D1" s="279"/>
      <c r="E1" s="279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  <c r="FL1" s="280"/>
      <c r="FM1" s="280"/>
      <c r="FN1" s="280"/>
      <c r="FO1" s="280"/>
      <c r="FP1" s="280"/>
      <c r="FQ1" s="280"/>
      <c r="FR1" s="280"/>
      <c r="FS1" s="280"/>
      <c r="FT1" s="280"/>
      <c r="FU1" s="280"/>
      <c r="FV1" s="280"/>
      <c r="FW1" s="280"/>
      <c r="FX1" s="280"/>
      <c r="FY1" s="280"/>
      <c r="FZ1" s="280"/>
      <c r="GA1" s="280"/>
      <c r="GB1" s="280"/>
      <c r="GC1" s="280"/>
      <c r="GD1" s="280"/>
      <c r="GE1" s="280"/>
      <c r="GF1" s="280"/>
      <c r="GG1" s="280"/>
      <c r="GH1" s="280"/>
      <c r="GI1" s="280"/>
      <c r="GJ1" s="280"/>
      <c r="GK1" s="280"/>
      <c r="GL1" s="280"/>
      <c r="GM1" s="280"/>
      <c r="GN1" s="280"/>
      <c r="GO1" s="280"/>
      <c r="GP1" s="280"/>
      <c r="GQ1" s="280"/>
      <c r="GR1" s="280"/>
      <c r="GS1" s="280"/>
      <c r="GT1" s="280"/>
      <c r="GU1" s="280"/>
      <c r="GV1" s="280"/>
      <c r="GW1" s="280"/>
      <c r="GX1" s="280"/>
      <c r="GY1" s="280"/>
      <c r="GZ1" s="280"/>
      <c r="HA1" s="280"/>
      <c r="HB1" s="280"/>
      <c r="HC1" s="280"/>
      <c r="HD1" s="280"/>
      <c r="HE1" s="280"/>
      <c r="HF1" s="280"/>
      <c r="HG1" s="280"/>
      <c r="HH1" s="280"/>
      <c r="HI1" s="280"/>
      <c r="HJ1" s="280"/>
      <c r="HK1" s="280"/>
      <c r="HL1" s="280"/>
      <c r="HM1" s="280"/>
      <c r="HN1" s="280"/>
      <c r="HO1" s="280"/>
      <c r="HP1" s="280"/>
      <c r="HQ1" s="280"/>
      <c r="HR1" s="280"/>
      <c r="HS1" s="280"/>
      <c r="HT1" s="280"/>
      <c r="HU1" s="280"/>
      <c r="HV1" s="280"/>
      <c r="HW1" s="280"/>
      <c r="HX1" s="280"/>
      <c r="HY1" s="280"/>
      <c r="HZ1" s="280"/>
      <c r="IA1" s="280"/>
      <c r="IB1" s="280"/>
      <c r="IC1" s="280"/>
      <c r="ID1" s="280"/>
      <c r="IE1" s="280"/>
      <c r="IF1" s="280"/>
      <c r="IG1" s="280"/>
      <c r="IH1" s="280"/>
      <c r="II1" s="280"/>
      <c r="IJ1" s="280"/>
      <c r="IK1" s="280"/>
      <c r="IL1" s="280"/>
      <c r="IM1" s="280"/>
      <c r="IN1" s="280"/>
      <c r="IO1" s="280"/>
      <c r="IP1" s="280"/>
      <c r="IQ1" s="280"/>
      <c r="IR1" s="280"/>
      <c r="IS1" s="280"/>
      <c r="IT1" s="280"/>
      <c r="IU1" s="280"/>
    </row>
    <row r="2" spans="1:255" ht="18.75">
      <c r="A2" s="127" t="s">
        <v>459</v>
      </c>
      <c r="E2" s="237" t="s">
        <v>39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/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280"/>
      <c r="HN2" s="280"/>
      <c r="HO2" s="280"/>
      <c r="HP2" s="280"/>
      <c r="HQ2" s="280"/>
      <c r="HR2" s="280"/>
      <c r="HS2" s="280"/>
      <c r="HT2" s="280"/>
      <c r="HU2" s="280"/>
      <c r="HV2" s="280"/>
      <c r="HW2" s="280"/>
      <c r="HX2" s="280"/>
      <c r="HY2" s="280"/>
      <c r="HZ2" s="280"/>
      <c r="IA2" s="280"/>
      <c r="IB2" s="280"/>
      <c r="IC2" s="280"/>
      <c r="ID2" s="280"/>
      <c r="IE2" s="280"/>
      <c r="IF2" s="280"/>
      <c r="IG2" s="280"/>
      <c r="IH2" s="280"/>
      <c r="II2" s="280"/>
      <c r="IJ2" s="280"/>
      <c r="IK2" s="280"/>
      <c r="IL2" s="280"/>
      <c r="IM2" s="280"/>
      <c r="IN2" s="280"/>
      <c r="IO2" s="280"/>
      <c r="IP2" s="280"/>
      <c r="IQ2" s="280"/>
      <c r="IR2" s="280"/>
      <c r="IS2" s="280"/>
      <c r="IT2" s="280"/>
      <c r="IU2" s="280"/>
    </row>
    <row r="3" spans="1:91" s="72" customFormat="1" ht="39" customHeight="1">
      <c r="A3" s="281" t="s">
        <v>40</v>
      </c>
      <c r="B3" s="282" t="s">
        <v>41</v>
      </c>
      <c r="C3" s="281" t="s">
        <v>460</v>
      </c>
      <c r="D3" s="282" t="s">
        <v>461</v>
      </c>
      <c r="E3" s="281" t="s">
        <v>44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</row>
    <row r="4" spans="1:91" s="73" customFormat="1" ht="18.75">
      <c r="A4" s="206" t="s">
        <v>462</v>
      </c>
      <c r="B4" s="283"/>
      <c r="C4" s="283"/>
      <c r="D4" s="283"/>
      <c r="E4" s="284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</row>
    <row r="5" spans="1:253" s="74" customFormat="1" ht="18.75">
      <c r="A5" s="206" t="s">
        <v>463</v>
      </c>
      <c r="B5" s="283"/>
      <c r="C5" s="283">
        <v>1</v>
      </c>
      <c r="D5" s="285"/>
      <c r="E5" s="284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  <c r="GT5" s="280"/>
      <c r="GU5" s="280"/>
      <c r="GV5" s="280"/>
      <c r="GW5" s="280"/>
      <c r="GX5" s="280"/>
      <c r="GY5" s="280"/>
      <c r="GZ5" s="280"/>
      <c r="HA5" s="280"/>
      <c r="HB5" s="280"/>
      <c r="HC5" s="280"/>
      <c r="HD5" s="280"/>
      <c r="HE5" s="280"/>
      <c r="HF5" s="280"/>
      <c r="HG5" s="280"/>
      <c r="HH5" s="280"/>
      <c r="HI5" s="280"/>
      <c r="HJ5" s="280"/>
      <c r="HK5" s="280"/>
      <c r="HL5" s="280"/>
      <c r="HM5" s="280"/>
      <c r="HN5" s="280"/>
      <c r="HO5" s="280"/>
      <c r="HP5" s="280"/>
      <c r="HQ5" s="280"/>
      <c r="HR5" s="280"/>
      <c r="HS5" s="280"/>
      <c r="HT5" s="280"/>
      <c r="HU5" s="280"/>
      <c r="HV5" s="280"/>
      <c r="HW5" s="280"/>
      <c r="HX5" s="280"/>
      <c r="HY5" s="280"/>
      <c r="HZ5" s="280"/>
      <c r="IA5" s="280"/>
      <c r="IB5" s="280"/>
      <c r="IC5" s="280"/>
      <c r="ID5" s="280"/>
      <c r="IE5" s="280"/>
      <c r="IF5" s="280"/>
      <c r="IG5" s="280"/>
      <c r="IH5" s="280"/>
      <c r="II5" s="280"/>
      <c r="IJ5" s="280"/>
      <c r="IK5" s="280"/>
      <c r="IL5" s="280"/>
      <c r="IM5" s="280"/>
      <c r="IN5" s="280"/>
      <c r="IO5" s="280"/>
      <c r="IP5" s="280"/>
      <c r="IQ5" s="280"/>
      <c r="IR5" s="280"/>
      <c r="IS5" s="280"/>
    </row>
    <row r="6" spans="1:253" s="75" customFormat="1" ht="18.75">
      <c r="A6" s="206" t="s">
        <v>464</v>
      </c>
      <c r="B6" s="283"/>
      <c r="C6" s="283"/>
      <c r="D6" s="285"/>
      <c r="E6" s="284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  <c r="IN6" s="280"/>
      <c r="IO6" s="280"/>
      <c r="IP6" s="280"/>
      <c r="IQ6" s="280"/>
      <c r="IR6" s="280"/>
      <c r="IS6" s="280"/>
    </row>
    <row r="7" spans="1:253" s="75" customFormat="1" ht="14.25">
      <c r="A7" s="206" t="s">
        <v>465</v>
      </c>
      <c r="B7" s="283"/>
      <c r="C7" s="283"/>
      <c r="D7" s="285"/>
      <c r="E7" s="286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</row>
    <row r="8" spans="1:253" s="75" customFormat="1" ht="18.75">
      <c r="A8" s="206" t="s">
        <v>466</v>
      </c>
      <c r="B8" s="283"/>
      <c r="C8" s="283"/>
      <c r="D8" s="285"/>
      <c r="E8" s="284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0"/>
      <c r="FL8" s="280"/>
      <c r="FM8" s="280"/>
      <c r="FN8" s="280"/>
      <c r="FO8" s="280"/>
      <c r="FP8" s="280"/>
      <c r="FQ8" s="280"/>
      <c r="FR8" s="280"/>
      <c r="FS8" s="280"/>
      <c r="FT8" s="280"/>
      <c r="FU8" s="280"/>
      <c r="FV8" s="280"/>
      <c r="FW8" s="280"/>
      <c r="FX8" s="280"/>
      <c r="FY8" s="280"/>
      <c r="FZ8" s="280"/>
      <c r="GA8" s="280"/>
      <c r="GB8" s="280"/>
      <c r="GC8" s="280"/>
      <c r="GD8" s="280"/>
      <c r="GE8" s="280"/>
      <c r="GF8" s="280"/>
      <c r="GG8" s="280"/>
      <c r="GH8" s="280"/>
      <c r="GI8" s="280"/>
      <c r="GJ8" s="280"/>
      <c r="GK8" s="280"/>
      <c r="GL8" s="280"/>
      <c r="GM8" s="280"/>
      <c r="GN8" s="280"/>
      <c r="GO8" s="280"/>
      <c r="GP8" s="280"/>
      <c r="GQ8" s="280"/>
      <c r="GR8" s="280"/>
      <c r="GS8" s="280"/>
      <c r="GT8" s="280"/>
      <c r="GU8" s="280"/>
      <c r="GV8" s="280"/>
      <c r="GW8" s="280"/>
      <c r="GX8" s="280"/>
      <c r="GY8" s="280"/>
      <c r="GZ8" s="280"/>
      <c r="HA8" s="280"/>
      <c r="HB8" s="280"/>
      <c r="HC8" s="280"/>
      <c r="HD8" s="280"/>
      <c r="HE8" s="280"/>
      <c r="HF8" s="280"/>
      <c r="HG8" s="280"/>
      <c r="HH8" s="280"/>
      <c r="HI8" s="280"/>
      <c r="HJ8" s="280"/>
      <c r="HK8" s="280"/>
      <c r="HL8" s="280"/>
      <c r="HM8" s="280"/>
      <c r="HN8" s="280"/>
      <c r="HO8" s="280"/>
      <c r="HP8" s="280"/>
      <c r="HQ8" s="280"/>
      <c r="HR8" s="280"/>
      <c r="HS8" s="280"/>
      <c r="HT8" s="280"/>
      <c r="HU8" s="280"/>
      <c r="HV8" s="280"/>
      <c r="HW8" s="280"/>
      <c r="HX8" s="280"/>
      <c r="HY8" s="280"/>
      <c r="HZ8" s="280"/>
      <c r="IA8" s="280"/>
      <c r="IB8" s="280"/>
      <c r="IC8" s="280"/>
      <c r="ID8" s="280"/>
      <c r="IE8" s="280"/>
      <c r="IF8" s="280"/>
      <c r="IG8" s="280"/>
      <c r="IH8" s="280"/>
      <c r="II8" s="280"/>
      <c r="IJ8" s="280"/>
      <c r="IK8" s="280"/>
      <c r="IL8" s="280"/>
      <c r="IM8" s="280"/>
      <c r="IN8" s="280"/>
      <c r="IO8" s="280"/>
      <c r="IP8" s="280"/>
      <c r="IQ8" s="280"/>
      <c r="IR8" s="280"/>
      <c r="IS8" s="280"/>
    </row>
    <row r="9" spans="1:253" s="75" customFormat="1" ht="18.75">
      <c r="A9" s="206" t="s">
        <v>467</v>
      </c>
      <c r="B9" s="283">
        <v>1216</v>
      </c>
      <c r="C9" s="283">
        <v>3559</v>
      </c>
      <c r="D9" s="285">
        <f>C9/B9</f>
        <v>2.926809210526316</v>
      </c>
      <c r="E9" s="284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0"/>
      <c r="IN9" s="280"/>
      <c r="IO9" s="280"/>
      <c r="IP9" s="280"/>
      <c r="IQ9" s="280"/>
      <c r="IR9" s="280"/>
      <c r="IS9" s="280"/>
    </row>
    <row r="10" spans="1:253" s="75" customFormat="1" ht="18.75">
      <c r="A10" s="206" t="s">
        <v>468</v>
      </c>
      <c r="B10" s="283"/>
      <c r="C10" s="283">
        <v>277</v>
      </c>
      <c r="D10" s="285"/>
      <c r="E10" s="284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  <c r="GU10" s="280"/>
      <c r="GV10" s="280"/>
      <c r="GW10" s="280"/>
      <c r="GX10" s="280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0"/>
      <c r="HK10" s="280"/>
      <c r="HL10" s="280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  <c r="HZ10" s="280"/>
      <c r="IA10" s="280"/>
      <c r="IB10" s="280"/>
      <c r="IC10" s="280"/>
      <c r="ID10" s="280"/>
      <c r="IE10" s="280"/>
      <c r="IF10" s="280"/>
      <c r="IG10" s="280"/>
      <c r="IH10" s="280"/>
      <c r="II10" s="280"/>
      <c r="IJ10" s="280"/>
      <c r="IK10" s="280"/>
      <c r="IL10" s="280"/>
      <c r="IM10" s="280"/>
      <c r="IN10" s="280"/>
      <c r="IO10" s="280"/>
      <c r="IP10" s="280"/>
      <c r="IQ10" s="280"/>
      <c r="IR10" s="280"/>
      <c r="IS10" s="280"/>
    </row>
    <row r="11" spans="1:253" s="75" customFormat="1" ht="18.75">
      <c r="A11" s="206" t="s">
        <v>469</v>
      </c>
      <c r="B11" s="283"/>
      <c r="C11" s="283"/>
      <c r="D11" s="285"/>
      <c r="E11" s="284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  <c r="GQ11" s="280"/>
      <c r="GR11" s="280"/>
      <c r="GS11" s="280"/>
      <c r="GT11" s="280"/>
      <c r="GU11" s="280"/>
      <c r="GV11" s="280"/>
      <c r="GW11" s="280"/>
      <c r="GX11" s="280"/>
      <c r="GY11" s="280"/>
      <c r="GZ11" s="280"/>
      <c r="HA11" s="280"/>
      <c r="HB11" s="280"/>
      <c r="HC11" s="280"/>
      <c r="HD11" s="280"/>
      <c r="HE11" s="280"/>
      <c r="HF11" s="280"/>
      <c r="HG11" s="280"/>
      <c r="HH11" s="280"/>
      <c r="HI11" s="280"/>
      <c r="HJ11" s="280"/>
      <c r="HK11" s="280"/>
      <c r="HL11" s="280"/>
      <c r="HM11" s="280"/>
      <c r="HN11" s="280"/>
      <c r="HO11" s="280"/>
      <c r="HP11" s="280"/>
      <c r="HQ11" s="280"/>
      <c r="HR11" s="280"/>
      <c r="HS11" s="280"/>
      <c r="HT11" s="280"/>
      <c r="HU11" s="280"/>
      <c r="HV11" s="280"/>
      <c r="HW11" s="280"/>
      <c r="HX11" s="280"/>
      <c r="HY11" s="280"/>
      <c r="HZ11" s="280"/>
      <c r="IA11" s="280"/>
      <c r="IB11" s="280"/>
      <c r="IC11" s="280"/>
      <c r="ID11" s="280"/>
      <c r="IE11" s="280"/>
      <c r="IF11" s="280"/>
      <c r="IG11" s="280"/>
      <c r="IH11" s="280"/>
      <c r="II11" s="280"/>
      <c r="IJ11" s="280"/>
      <c r="IK11" s="280"/>
      <c r="IL11" s="280"/>
      <c r="IM11" s="280"/>
      <c r="IN11" s="280"/>
      <c r="IO11" s="280"/>
      <c r="IP11" s="280"/>
      <c r="IQ11" s="280"/>
      <c r="IR11" s="280"/>
      <c r="IS11" s="280"/>
    </row>
    <row r="12" spans="1:253" s="75" customFormat="1" ht="18.75">
      <c r="A12" s="206" t="s">
        <v>470</v>
      </c>
      <c r="B12" s="283"/>
      <c r="C12" s="283"/>
      <c r="D12" s="285"/>
      <c r="E12" s="284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  <c r="GK12" s="280"/>
      <c r="GL12" s="280"/>
      <c r="GM12" s="280"/>
      <c r="GN12" s="280"/>
      <c r="GO12" s="280"/>
      <c r="GP12" s="280"/>
      <c r="GQ12" s="280"/>
      <c r="GR12" s="280"/>
      <c r="GS12" s="280"/>
      <c r="GT12" s="280"/>
      <c r="GU12" s="280"/>
      <c r="GV12" s="280"/>
      <c r="GW12" s="280"/>
      <c r="GX12" s="280"/>
      <c r="GY12" s="280"/>
      <c r="GZ12" s="280"/>
      <c r="HA12" s="280"/>
      <c r="HB12" s="280"/>
      <c r="HC12" s="280"/>
      <c r="HD12" s="280"/>
      <c r="HE12" s="280"/>
      <c r="HF12" s="280"/>
      <c r="HG12" s="280"/>
      <c r="HH12" s="280"/>
      <c r="HI12" s="280"/>
      <c r="HJ12" s="280"/>
      <c r="HK12" s="280"/>
      <c r="HL12" s="280"/>
      <c r="HM12" s="280"/>
      <c r="HN12" s="280"/>
      <c r="HO12" s="280"/>
      <c r="HP12" s="280"/>
      <c r="HQ12" s="280"/>
      <c r="HR12" s="280"/>
      <c r="HS12" s="280"/>
      <c r="HT12" s="280"/>
      <c r="HU12" s="280"/>
      <c r="HV12" s="280"/>
      <c r="HW12" s="280"/>
      <c r="HX12" s="280"/>
      <c r="HY12" s="280"/>
      <c r="HZ12" s="280"/>
      <c r="IA12" s="280"/>
      <c r="IB12" s="280"/>
      <c r="IC12" s="280"/>
      <c r="ID12" s="280"/>
      <c r="IE12" s="280"/>
      <c r="IF12" s="280"/>
      <c r="IG12" s="280"/>
      <c r="IH12" s="280"/>
      <c r="II12" s="280"/>
      <c r="IJ12" s="280"/>
      <c r="IK12" s="280"/>
      <c r="IL12" s="280"/>
      <c r="IM12" s="280"/>
      <c r="IN12" s="280"/>
      <c r="IO12" s="280"/>
      <c r="IP12" s="280"/>
      <c r="IQ12" s="280"/>
      <c r="IR12" s="280"/>
      <c r="IS12" s="280"/>
    </row>
    <row r="13" spans="1:253" s="75" customFormat="1" ht="18.75">
      <c r="A13" s="206" t="s">
        <v>471</v>
      </c>
      <c r="B13" s="283"/>
      <c r="C13" s="283">
        <v>142</v>
      </c>
      <c r="D13" s="285"/>
      <c r="E13" s="284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A13" s="280"/>
      <c r="GB13" s="280"/>
      <c r="GC13" s="280"/>
      <c r="GD13" s="280"/>
      <c r="GE13" s="280"/>
      <c r="GF13" s="280"/>
      <c r="GG13" s="280"/>
      <c r="GH13" s="280"/>
      <c r="GI13" s="280"/>
      <c r="GJ13" s="280"/>
      <c r="GK13" s="280"/>
      <c r="GL13" s="280"/>
      <c r="GM13" s="280"/>
      <c r="GN13" s="280"/>
      <c r="GO13" s="280"/>
      <c r="GP13" s="280"/>
      <c r="GQ13" s="280"/>
      <c r="GR13" s="280"/>
      <c r="GS13" s="280"/>
      <c r="GT13" s="280"/>
      <c r="GU13" s="280"/>
      <c r="GV13" s="280"/>
      <c r="GW13" s="280"/>
      <c r="GX13" s="280"/>
      <c r="GY13" s="280"/>
      <c r="GZ13" s="280"/>
      <c r="HA13" s="280"/>
      <c r="HB13" s="280"/>
      <c r="HC13" s="280"/>
      <c r="HD13" s="280"/>
      <c r="HE13" s="280"/>
      <c r="HF13" s="280"/>
      <c r="HG13" s="280"/>
      <c r="HH13" s="280"/>
      <c r="HI13" s="280"/>
      <c r="HJ13" s="280"/>
      <c r="HK13" s="280"/>
      <c r="HL13" s="280"/>
      <c r="HM13" s="280"/>
      <c r="HN13" s="280"/>
      <c r="HO13" s="280"/>
      <c r="HP13" s="280"/>
      <c r="HQ13" s="280"/>
      <c r="HR13" s="280"/>
      <c r="HS13" s="280"/>
      <c r="HT13" s="280"/>
      <c r="HU13" s="280"/>
      <c r="HV13" s="280"/>
      <c r="HW13" s="280"/>
      <c r="HX13" s="280"/>
      <c r="HY13" s="280"/>
      <c r="HZ13" s="280"/>
      <c r="IA13" s="280"/>
      <c r="IB13" s="280"/>
      <c r="IC13" s="280"/>
      <c r="ID13" s="280"/>
      <c r="IE13" s="280"/>
      <c r="IF13" s="280"/>
      <c r="IG13" s="280"/>
      <c r="IH13" s="280"/>
      <c r="II13" s="280"/>
      <c r="IJ13" s="280"/>
      <c r="IK13" s="280"/>
      <c r="IL13" s="280"/>
      <c r="IM13" s="280"/>
      <c r="IN13" s="280"/>
      <c r="IO13" s="280"/>
      <c r="IP13" s="280"/>
      <c r="IQ13" s="280"/>
      <c r="IR13" s="280"/>
      <c r="IS13" s="280"/>
    </row>
    <row r="14" spans="1:253" s="75" customFormat="1" ht="18.75">
      <c r="A14" s="206" t="s">
        <v>472</v>
      </c>
      <c r="B14" s="283"/>
      <c r="C14" s="283">
        <v>92</v>
      </c>
      <c r="D14" s="285"/>
      <c r="E14" s="284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  <c r="FO14" s="280"/>
      <c r="FP14" s="280"/>
      <c r="FQ14" s="280"/>
      <c r="FR14" s="280"/>
      <c r="FS14" s="280"/>
      <c r="FT14" s="280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0"/>
      <c r="GG14" s="280"/>
      <c r="GH14" s="280"/>
      <c r="GI14" s="280"/>
      <c r="GJ14" s="280"/>
      <c r="GK14" s="280"/>
      <c r="GL14" s="280"/>
      <c r="GM14" s="280"/>
      <c r="GN14" s="280"/>
      <c r="GO14" s="280"/>
      <c r="GP14" s="280"/>
      <c r="GQ14" s="280"/>
      <c r="GR14" s="280"/>
      <c r="GS14" s="280"/>
      <c r="GT14" s="280"/>
      <c r="GU14" s="280"/>
      <c r="GV14" s="280"/>
      <c r="GW14" s="280"/>
      <c r="GX14" s="280"/>
      <c r="GY14" s="280"/>
      <c r="GZ14" s="280"/>
      <c r="HA14" s="280"/>
      <c r="HB14" s="280"/>
      <c r="HC14" s="280"/>
      <c r="HD14" s="280"/>
      <c r="HE14" s="280"/>
      <c r="HF14" s="280"/>
      <c r="HG14" s="280"/>
      <c r="HH14" s="280"/>
      <c r="HI14" s="280"/>
      <c r="HJ14" s="280"/>
      <c r="HK14" s="280"/>
      <c r="HL14" s="280"/>
      <c r="HM14" s="280"/>
      <c r="HN14" s="280"/>
      <c r="HO14" s="280"/>
      <c r="HP14" s="280"/>
      <c r="HQ14" s="280"/>
      <c r="HR14" s="280"/>
      <c r="HS14" s="280"/>
      <c r="HT14" s="280"/>
      <c r="HU14" s="280"/>
      <c r="HV14" s="280"/>
      <c r="HW14" s="280"/>
      <c r="HX14" s="280"/>
      <c r="HY14" s="280"/>
      <c r="HZ14" s="280"/>
      <c r="IA14" s="280"/>
      <c r="IB14" s="280"/>
      <c r="IC14" s="280"/>
      <c r="ID14" s="280"/>
      <c r="IE14" s="280"/>
      <c r="IF14" s="280"/>
      <c r="IG14" s="280"/>
      <c r="IH14" s="280"/>
      <c r="II14" s="280"/>
      <c r="IJ14" s="280"/>
      <c r="IK14" s="280"/>
      <c r="IL14" s="280"/>
      <c r="IM14" s="280"/>
      <c r="IN14" s="280"/>
      <c r="IO14" s="280"/>
      <c r="IP14" s="280"/>
      <c r="IQ14" s="280"/>
      <c r="IR14" s="280"/>
      <c r="IS14" s="280"/>
    </row>
    <row r="15" spans="1:253" s="75" customFormat="1" ht="18.75">
      <c r="A15" s="206" t="s">
        <v>473</v>
      </c>
      <c r="B15" s="283"/>
      <c r="C15" s="283">
        <v>6</v>
      </c>
      <c r="D15" s="285"/>
      <c r="E15" s="284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0"/>
      <c r="FH15" s="280"/>
      <c r="FI15" s="280"/>
      <c r="FJ15" s="280"/>
      <c r="FK15" s="280"/>
      <c r="FL15" s="280"/>
      <c r="FM15" s="280"/>
      <c r="FN15" s="280"/>
      <c r="FO15" s="280"/>
      <c r="FP15" s="280"/>
      <c r="FQ15" s="280"/>
      <c r="FR15" s="280"/>
      <c r="FS15" s="280"/>
      <c r="FT15" s="280"/>
      <c r="FU15" s="280"/>
      <c r="FV15" s="280"/>
      <c r="FW15" s="280"/>
      <c r="FX15" s="280"/>
      <c r="FY15" s="280"/>
      <c r="FZ15" s="280"/>
      <c r="GA15" s="280"/>
      <c r="GB15" s="280"/>
      <c r="GC15" s="280"/>
      <c r="GD15" s="280"/>
      <c r="GE15" s="280"/>
      <c r="GF15" s="280"/>
      <c r="GG15" s="280"/>
      <c r="GH15" s="280"/>
      <c r="GI15" s="280"/>
      <c r="GJ15" s="280"/>
      <c r="GK15" s="280"/>
      <c r="GL15" s="280"/>
      <c r="GM15" s="280"/>
      <c r="GN15" s="280"/>
      <c r="GO15" s="280"/>
      <c r="GP15" s="280"/>
      <c r="GQ15" s="280"/>
      <c r="GR15" s="280"/>
      <c r="GS15" s="280"/>
      <c r="GT15" s="280"/>
      <c r="GU15" s="280"/>
      <c r="GV15" s="280"/>
      <c r="GW15" s="280"/>
      <c r="GX15" s="280"/>
      <c r="GY15" s="280"/>
      <c r="GZ15" s="280"/>
      <c r="HA15" s="280"/>
      <c r="HB15" s="280"/>
      <c r="HC15" s="280"/>
      <c r="HD15" s="280"/>
      <c r="HE15" s="280"/>
      <c r="HF15" s="280"/>
      <c r="HG15" s="280"/>
      <c r="HH15" s="280"/>
      <c r="HI15" s="280"/>
      <c r="HJ15" s="280"/>
      <c r="HK15" s="280"/>
      <c r="HL15" s="280"/>
      <c r="HM15" s="280"/>
      <c r="HN15" s="280"/>
      <c r="HO15" s="280"/>
      <c r="HP15" s="280"/>
      <c r="HQ15" s="280"/>
      <c r="HR15" s="280"/>
      <c r="HS15" s="280"/>
      <c r="HT15" s="280"/>
      <c r="HU15" s="280"/>
      <c r="HV15" s="280"/>
      <c r="HW15" s="280"/>
      <c r="HX15" s="280"/>
      <c r="HY15" s="280"/>
      <c r="HZ15" s="280"/>
      <c r="IA15" s="280"/>
      <c r="IB15" s="280"/>
      <c r="IC15" s="280"/>
      <c r="ID15" s="280"/>
      <c r="IE15" s="280"/>
      <c r="IF15" s="280"/>
      <c r="IG15" s="280"/>
      <c r="IH15" s="280"/>
      <c r="II15" s="280"/>
      <c r="IJ15" s="280"/>
      <c r="IK15" s="280"/>
      <c r="IL15" s="280"/>
      <c r="IM15" s="280"/>
      <c r="IN15" s="280"/>
      <c r="IO15" s="280"/>
      <c r="IP15" s="280"/>
      <c r="IQ15" s="280"/>
      <c r="IR15" s="280"/>
      <c r="IS15" s="280"/>
    </row>
    <row r="16" spans="1:253" s="75" customFormat="1" ht="18.75">
      <c r="A16" s="206" t="s">
        <v>474</v>
      </c>
      <c r="B16" s="283"/>
      <c r="C16" s="283"/>
      <c r="D16" s="285"/>
      <c r="E16" s="284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0"/>
      <c r="FH16" s="280"/>
      <c r="FI16" s="280"/>
      <c r="FJ16" s="280"/>
      <c r="FK16" s="280"/>
      <c r="FL16" s="280"/>
      <c r="FM16" s="280"/>
      <c r="FN16" s="280"/>
      <c r="FO16" s="280"/>
      <c r="FP16" s="280"/>
      <c r="FQ16" s="280"/>
      <c r="FR16" s="280"/>
      <c r="FS16" s="280"/>
      <c r="FT16" s="280"/>
      <c r="FU16" s="280"/>
      <c r="FV16" s="280"/>
      <c r="FW16" s="280"/>
      <c r="FX16" s="280"/>
      <c r="FY16" s="280"/>
      <c r="FZ16" s="280"/>
      <c r="GA16" s="280"/>
      <c r="GB16" s="280"/>
      <c r="GC16" s="280"/>
      <c r="GD16" s="280"/>
      <c r="GE16" s="280"/>
      <c r="GF16" s="280"/>
      <c r="GG16" s="280"/>
      <c r="GH16" s="280"/>
      <c r="GI16" s="280"/>
      <c r="GJ16" s="280"/>
      <c r="GK16" s="280"/>
      <c r="GL16" s="280"/>
      <c r="GM16" s="280"/>
      <c r="GN16" s="280"/>
      <c r="GO16" s="280"/>
      <c r="GP16" s="280"/>
      <c r="GQ16" s="280"/>
      <c r="GR16" s="280"/>
      <c r="GS16" s="280"/>
      <c r="GT16" s="280"/>
      <c r="GU16" s="280"/>
      <c r="GV16" s="280"/>
      <c r="GW16" s="280"/>
      <c r="GX16" s="280"/>
      <c r="GY16" s="280"/>
      <c r="GZ16" s="280"/>
      <c r="HA16" s="280"/>
      <c r="HB16" s="280"/>
      <c r="HC16" s="280"/>
      <c r="HD16" s="280"/>
      <c r="HE16" s="280"/>
      <c r="HF16" s="280"/>
      <c r="HG16" s="280"/>
      <c r="HH16" s="280"/>
      <c r="HI16" s="280"/>
      <c r="HJ16" s="280"/>
      <c r="HK16" s="280"/>
      <c r="HL16" s="280"/>
      <c r="HM16" s="280"/>
      <c r="HN16" s="280"/>
      <c r="HO16" s="280"/>
      <c r="HP16" s="280"/>
      <c r="HQ16" s="280"/>
      <c r="HR16" s="280"/>
      <c r="HS16" s="280"/>
      <c r="HT16" s="280"/>
      <c r="HU16" s="280"/>
      <c r="HV16" s="280"/>
      <c r="HW16" s="280"/>
      <c r="HX16" s="280"/>
      <c r="HY16" s="280"/>
      <c r="HZ16" s="280"/>
      <c r="IA16" s="280"/>
      <c r="IB16" s="280"/>
      <c r="IC16" s="280"/>
      <c r="ID16" s="280"/>
      <c r="IE16" s="280"/>
      <c r="IF16" s="280"/>
      <c r="IG16" s="280"/>
      <c r="IH16" s="280"/>
      <c r="II16" s="280"/>
      <c r="IJ16" s="280"/>
      <c r="IK16" s="280"/>
      <c r="IL16" s="280"/>
      <c r="IM16" s="280"/>
      <c r="IN16" s="280"/>
      <c r="IO16" s="280"/>
      <c r="IP16" s="280"/>
      <c r="IQ16" s="280"/>
      <c r="IR16" s="280"/>
      <c r="IS16" s="280"/>
    </row>
    <row r="17" spans="1:253" s="75" customFormat="1" ht="18.75">
      <c r="A17" s="206" t="s">
        <v>475</v>
      </c>
      <c r="B17" s="283"/>
      <c r="C17" s="283"/>
      <c r="D17" s="285"/>
      <c r="E17" s="284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0"/>
      <c r="FF17" s="280"/>
      <c r="FG17" s="280"/>
      <c r="FH17" s="280"/>
      <c r="FI17" s="280"/>
      <c r="FJ17" s="280"/>
      <c r="FK17" s="280"/>
      <c r="FL17" s="280"/>
      <c r="FM17" s="280"/>
      <c r="FN17" s="280"/>
      <c r="FO17" s="280"/>
      <c r="FP17" s="280"/>
      <c r="FQ17" s="280"/>
      <c r="FR17" s="280"/>
      <c r="FS17" s="280"/>
      <c r="FT17" s="280"/>
      <c r="FU17" s="280"/>
      <c r="FV17" s="280"/>
      <c r="FW17" s="280"/>
      <c r="FX17" s="280"/>
      <c r="FY17" s="280"/>
      <c r="FZ17" s="280"/>
      <c r="GA17" s="280"/>
      <c r="GB17" s="280"/>
      <c r="GC17" s="280"/>
      <c r="GD17" s="280"/>
      <c r="GE17" s="280"/>
      <c r="GF17" s="280"/>
      <c r="GG17" s="280"/>
      <c r="GH17" s="280"/>
      <c r="GI17" s="280"/>
      <c r="GJ17" s="280"/>
      <c r="GK17" s="280"/>
      <c r="GL17" s="280"/>
      <c r="GM17" s="280"/>
      <c r="GN17" s="280"/>
      <c r="GO17" s="280"/>
      <c r="GP17" s="280"/>
      <c r="GQ17" s="280"/>
      <c r="GR17" s="280"/>
      <c r="GS17" s="280"/>
      <c r="GT17" s="280"/>
      <c r="GU17" s="280"/>
      <c r="GV17" s="280"/>
      <c r="GW17" s="280"/>
      <c r="GX17" s="280"/>
      <c r="GY17" s="280"/>
      <c r="GZ17" s="280"/>
      <c r="HA17" s="280"/>
      <c r="HB17" s="280"/>
      <c r="HC17" s="280"/>
      <c r="HD17" s="280"/>
      <c r="HE17" s="280"/>
      <c r="HF17" s="280"/>
      <c r="HG17" s="280"/>
      <c r="HH17" s="280"/>
      <c r="HI17" s="280"/>
      <c r="HJ17" s="280"/>
      <c r="HK17" s="280"/>
      <c r="HL17" s="280"/>
      <c r="HM17" s="280"/>
      <c r="HN17" s="280"/>
      <c r="HO17" s="280"/>
      <c r="HP17" s="280"/>
      <c r="HQ17" s="280"/>
      <c r="HR17" s="280"/>
      <c r="HS17" s="280"/>
      <c r="HT17" s="280"/>
      <c r="HU17" s="280"/>
      <c r="HV17" s="280"/>
      <c r="HW17" s="280"/>
      <c r="HX17" s="280"/>
      <c r="HY17" s="280"/>
      <c r="HZ17" s="280"/>
      <c r="IA17" s="280"/>
      <c r="IB17" s="280"/>
      <c r="IC17" s="280"/>
      <c r="ID17" s="280"/>
      <c r="IE17" s="280"/>
      <c r="IF17" s="280"/>
      <c r="IG17" s="280"/>
      <c r="IH17" s="280"/>
      <c r="II17" s="280"/>
      <c r="IJ17" s="280"/>
      <c r="IK17" s="280"/>
      <c r="IL17" s="280"/>
      <c r="IM17" s="280"/>
      <c r="IN17" s="280"/>
      <c r="IO17" s="280"/>
      <c r="IP17" s="280"/>
      <c r="IQ17" s="280"/>
      <c r="IR17" s="280"/>
      <c r="IS17" s="280"/>
    </row>
    <row r="18" spans="1:253" s="75" customFormat="1" ht="18.75">
      <c r="A18" s="206" t="s">
        <v>476</v>
      </c>
      <c r="B18" s="283"/>
      <c r="C18" s="283"/>
      <c r="D18" s="285"/>
      <c r="E18" s="284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  <c r="EZ18" s="280"/>
      <c r="FA18" s="280"/>
      <c r="FB18" s="280"/>
      <c r="FC18" s="280"/>
      <c r="FD18" s="280"/>
      <c r="FE18" s="280"/>
      <c r="FF18" s="280"/>
      <c r="FG18" s="280"/>
      <c r="FH18" s="280"/>
      <c r="FI18" s="280"/>
      <c r="FJ18" s="280"/>
      <c r="FK18" s="280"/>
      <c r="FL18" s="280"/>
      <c r="FM18" s="280"/>
      <c r="FN18" s="280"/>
      <c r="FO18" s="280"/>
      <c r="FP18" s="280"/>
      <c r="FQ18" s="280"/>
      <c r="FR18" s="280"/>
      <c r="FS18" s="280"/>
      <c r="FT18" s="280"/>
      <c r="FU18" s="280"/>
      <c r="FV18" s="280"/>
      <c r="FW18" s="280"/>
      <c r="FX18" s="280"/>
      <c r="FY18" s="280"/>
      <c r="FZ18" s="280"/>
      <c r="GA18" s="280"/>
      <c r="GB18" s="280"/>
      <c r="GC18" s="280"/>
      <c r="GD18" s="280"/>
      <c r="GE18" s="280"/>
      <c r="GF18" s="280"/>
      <c r="GG18" s="280"/>
      <c r="GH18" s="280"/>
      <c r="GI18" s="280"/>
      <c r="GJ18" s="280"/>
      <c r="GK18" s="280"/>
      <c r="GL18" s="280"/>
      <c r="GM18" s="280"/>
      <c r="GN18" s="280"/>
      <c r="GO18" s="280"/>
      <c r="GP18" s="280"/>
      <c r="GQ18" s="280"/>
      <c r="GR18" s="280"/>
      <c r="GS18" s="280"/>
      <c r="GT18" s="280"/>
      <c r="GU18" s="280"/>
      <c r="GV18" s="280"/>
      <c r="GW18" s="280"/>
      <c r="GX18" s="280"/>
      <c r="GY18" s="280"/>
      <c r="GZ18" s="280"/>
      <c r="HA18" s="280"/>
      <c r="HB18" s="280"/>
      <c r="HC18" s="280"/>
      <c r="HD18" s="280"/>
      <c r="HE18" s="280"/>
      <c r="HF18" s="280"/>
      <c r="HG18" s="280"/>
      <c r="HH18" s="280"/>
      <c r="HI18" s="280"/>
      <c r="HJ18" s="280"/>
      <c r="HK18" s="280"/>
      <c r="HL18" s="280"/>
      <c r="HM18" s="280"/>
      <c r="HN18" s="280"/>
      <c r="HO18" s="280"/>
      <c r="HP18" s="280"/>
      <c r="HQ18" s="280"/>
      <c r="HR18" s="280"/>
      <c r="HS18" s="280"/>
      <c r="HT18" s="280"/>
      <c r="HU18" s="280"/>
      <c r="HV18" s="280"/>
      <c r="HW18" s="280"/>
      <c r="HX18" s="280"/>
      <c r="HY18" s="280"/>
      <c r="HZ18" s="280"/>
      <c r="IA18" s="280"/>
      <c r="IB18" s="280"/>
      <c r="IC18" s="280"/>
      <c r="ID18" s="280"/>
      <c r="IE18" s="280"/>
      <c r="IF18" s="280"/>
      <c r="IG18" s="280"/>
      <c r="IH18" s="280"/>
      <c r="II18" s="280"/>
      <c r="IJ18" s="280"/>
      <c r="IK18" s="280"/>
      <c r="IL18" s="280"/>
      <c r="IM18" s="280"/>
      <c r="IN18" s="280"/>
      <c r="IO18" s="280"/>
      <c r="IP18" s="280"/>
      <c r="IQ18" s="280"/>
      <c r="IR18" s="280"/>
      <c r="IS18" s="280"/>
    </row>
    <row r="19" spans="1:253" s="75" customFormat="1" ht="14.25">
      <c r="A19" s="206" t="s">
        <v>477</v>
      </c>
      <c r="B19" s="283"/>
      <c r="C19" s="283">
        <v>45</v>
      </c>
      <c r="D19" s="285"/>
      <c r="E19" s="286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0"/>
      <c r="EG19" s="280"/>
      <c r="EH19" s="280"/>
      <c r="EI19" s="280"/>
      <c r="EJ19" s="280"/>
      <c r="EK19" s="280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0"/>
      <c r="EY19" s="280"/>
      <c r="EZ19" s="280"/>
      <c r="FA19" s="280"/>
      <c r="FB19" s="280"/>
      <c r="FC19" s="280"/>
      <c r="FD19" s="280"/>
      <c r="FE19" s="280"/>
      <c r="FF19" s="280"/>
      <c r="FG19" s="280"/>
      <c r="FH19" s="280"/>
      <c r="FI19" s="280"/>
      <c r="FJ19" s="280"/>
      <c r="FK19" s="280"/>
      <c r="FL19" s="280"/>
      <c r="FM19" s="280"/>
      <c r="FN19" s="280"/>
      <c r="FO19" s="280"/>
      <c r="FP19" s="280"/>
      <c r="FQ19" s="280"/>
      <c r="FR19" s="280"/>
      <c r="FS19" s="280"/>
      <c r="FT19" s="280"/>
      <c r="FU19" s="280"/>
      <c r="FV19" s="280"/>
      <c r="FW19" s="280"/>
      <c r="FX19" s="280"/>
      <c r="FY19" s="280"/>
      <c r="FZ19" s="280"/>
      <c r="GA19" s="280"/>
      <c r="GB19" s="280"/>
      <c r="GC19" s="280"/>
      <c r="GD19" s="280"/>
      <c r="GE19" s="280"/>
      <c r="GF19" s="280"/>
      <c r="GG19" s="280"/>
      <c r="GH19" s="280"/>
      <c r="GI19" s="280"/>
      <c r="GJ19" s="280"/>
      <c r="GK19" s="280"/>
      <c r="GL19" s="280"/>
      <c r="GM19" s="280"/>
      <c r="GN19" s="280"/>
      <c r="GO19" s="280"/>
      <c r="GP19" s="280"/>
      <c r="GQ19" s="280"/>
      <c r="GR19" s="280"/>
      <c r="GS19" s="280"/>
      <c r="GT19" s="280"/>
      <c r="GU19" s="280"/>
      <c r="GV19" s="280"/>
      <c r="GW19" s="280"/>
      <c r="GX19" s="280"/>
      <c r="GY19" s="280"/>
      <c r="GZ19" s="280"/>
      <c r="HA19" s="280"/>
      <c r="HB19" s="280"/>
      <c r="HC19" s="280"/>
      <c r="HD19" s="280"/>
      <c r="HE19" s="280"/>
      <c r="HF19" s="280"/>
      <c r="HG19" s="280"/>
      <c r="HH19" s="280"/>
      <c r="HI19" s="280"/>
      <c r="HJ19" s="280"/>
      <c r="HK19" s="280"/>
      <c r="HL19" s="280"/>
      <c r="HM19" s="280"/>
      <c r="HN19" s="280"/>
      <c r="HO19" s="280"/>
      <c r="HP19" s="280"/>
      <c r="HQ19" s="280"/>
      <c r="HR19" s="280"/>
      <c r="HS19" s="280"/>
      <c r="HT19" s="280"/>
      <c r="HU19" s="280"/>
      <c r="HV19" s="280"/>
      <c r="HW19" s="280"/>
      <c r="HX19" s="280"/>
      <c r="HY19" s="280"/>
      <c r="HZ19" s="280"/>
      <c r="IA19" s="280"/>
      <c r="IB19" s="280"/>
      <c r="IC19" s="280"/>
      <c r="ID19" s="280"/>
      <c r="IE19" s="280"/>
      <c r="IF19" s="280"/>
      <c r="IG19" s="280"/>
      <c r="IH19" s="280"/>
      <c r="II19" s="280"/>
      <c r="IJ19" s="280"/>
      <c r="IK19" s="280"/>
      <c r="IL19" s="280"/>
      <c r="IM19" s="280"/>
      <c r="IN19" s="280"/>
      <c r="IO19" s="280"/>
      <c r="IP19" s="280"/>
      <c r="IQ19" s="280"/>
      <c r="IR19" s="280"/>
      <c r="IS19" s="280"/>
    </row>
    <row r="20" spans="1:253" s="75" customFormat="1" ht="18.75">
      <c r="A20" s="206" t="s">
        <v>478</v>
      </c>
      <c r="B20" s="283"/>
      <c r="C20" s="283">
        <v>311</v>
      </c>
      <c r="D20" s="285"/>
      <c r="E20" s="284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0"/>
      <c r="EY20" s="280"/>
      <c r="EZ20" s="280"/>
      <c r="FA20" s="280"/>
      <c r="FB20" s="280"/>
      <c r="FC20" s="280"/>
      <c r="FD20" s="280"/>
      <c r="FE20" s="280"/>
      <c r="FF20" s="280"/>
      <c r="FG20" s="280"/>
      <c r="FH20" s="280"/>
      <c r="FI20" s="280"/>
      <c r="FJ20" s="280"/>
      <c r="FK20" s="280"/>
      <c r="FL20" s="280"/>
      <c r="FM20" s="280"/>
      <c r="FN20" s="280"/>
      <c r="FO20" s="280"/>
      <c r="FP20" s="280"/>
      <c r="FQ20" s="280"/>
      <c r="FR20" s="280"/>
      <c r="FS20" s="280"/>
      <c r="FT20" s="280"/>
      <c r="FU20" s="280"/>
      <c r="FV20" s="280"/>
      <c r="FW20" s="280"/>
      <c r="FX20" s="280"/>
      <c r="FY20" s="280"/>
      <c r="FZ20" s="280"/>
      <c r="GA20" s="280"/>
      <c r="GB20" s="280"/>
      <c r="GC20" s="280"/>
      <c r="GD20" s="280"/>
      <c r="GE20" s="280"/>
      <c r="GF20" s="280"/>
      <c r="GG20" s="280"/>
      <c r="GH20" s="280"/>
      <c r="GI20" s="280"/>
      <c r="GJ20" s="280"/>
      <c r="GK20" s="280"/>
      <c r="GL20" s="280"/>
      <c r="GM20" s="280"/>
      <c r="GN20" s="280"/>
      <c r="GO20" s="280"/>
      <c r="GP20" s="280"/>
      <c r="GQ20" s="280"/>
      <c r="GR20" s="280"/>
      <c r="GS20" s="280"/>
      <c r="GT20" s="280"/>
      <c r="GU20" s="280"/>
      <c r="GV20" s="280"/>
      <c r="GW20" s="280"/>
      <c r="GX20" s="280"/>
      <c r="GY20" s="280"/>
      <c r="GZ20" s="280"/>
      <c r="HA20" s="280"/>
      <c r="HB20" s="280"/>
      <c r="HC20" s="280"/>
      <c r="HD20" s="280"/>
      <c r="HE20" s="280"/>
      <c r="HF20" s="280"/>
      <c r="HG20" s="280"/>
      <c r="HH20" s="280"/>
      <c r="HI20" s="280"/>
      <c r="HJ20" s="280"/>
      <c r="HK20" s="280"/>
      <c r="HL20" s="280"/>
      <c r="HM20" s="280"/>
      <c r="HN20" s="280"/>
      <c r="HO20" s="280"/>
      <c r="HP20" s="280"/>
      <c r="HQ20" s="280"/>
      <c r="HR20" s="280"/>
      <c r="HS20" s="280"/>
      <c r="HT20" s="280"/>
      <c r="HU20" s="280"/>
      <c r="HV20" s="280"/>
      <c r="HW20" s="280"/>
      <c r="HX20" s="280"/>
      <c r="HY20" s="280"/>
      <c r="HZ20" s="280"/>
      <c r="IA20" s="280"/>
      <c r="IB20" s="280"/>
      <c r="IC20" s="280"/>
      <c r="ID20" s="280"/>
      <c r="IE20" s="280"/>
      <c r="IF20" s="280"/>
      <c r="IG20" s="280"/>
      <c r="IH20" s="280"/>
      <c r="II20" s="280"/>
      <c r="IJ20" s="280"/>
      <c r="IK20" s="280"/>
      <c r="IL20" s="280"/>
      <c r="IM20" s="280"/>
      <c r="IN20" s="280"/>
      <c r="IO20" s="280"/>
      <c r="IP20" s="280"/>
      <c r="IQ20" s="280"/>
      <c r="IR20" s="280"/>
      <c r="IS20" s="280"/>
    </row>
    <row r="21" spans="1:253" s="75" customFormat="1" ht="18.75">
      <c r="A21" s="206" t="s">
        <v>479</v>
      </c>
      <c r="B21" s="283"/>
      <c r="C21" s="283"/>
      <c r="D21" s="285"/>
      <c r="E21" s="284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280"/>
      <c r="FG21" s="280"/>
      <c r="FH21" s="280"/>
      <c r="FI21" s="280"/>
      <c r="FJ21" s="280"/>
      <c r="FK21" s="280"/>
      <c r="FL21" s="280"/>
      <c r="FM21" s="280"/>
      <c r="FN21" s="280"/>
      <c r="FO21" s="280"/>
      <c r="FP21" s="280"/>
      <c r="FQ21" s="280"/>
      <c r="FR21" s="280"/>
      <c r="FS21" s="280"/>
      <c r="FT21" s="280"/>
      <c r="FU21" s="280"/>
      <c r="FV21" s="280"/>
      <c r="FW21" s="280"/>
      <c r="FX21" s="280"/>
      <c r="FY21" s="280"/>
      <c r="FZ21" s="280"/>
      <c r="GA21" s="280"/>
      <c r="GB21" s="280"/>
      <c r="GC21" s="280"/>
      <c r="GD21" s="280"/>
      <c r="GE21" s="280"/>
      <c r="GF21" s="280"/>
      <c r="GG21" s="280"/>
      <c r="GH21" s="280"/>
      <c r="GI21" s="280"/>
      <c r="GJ21" s="280"/>
      <c r="GK21" s="280"/>
      <c r="GL21" s="280"/>
      <c r="GM21" s="280"/>
      <c r="GN21" s="280"/>
      <c r="GO21" s="280"/>
      <c r="GP21" s="280"/>
      <c r="GQ21" s="280"/>
      <c r="GR21" s="280"/>
      <c r="GS21" s="280"/>
      <c r="GT21" s="280"/>
      <c r="GU21" s="280"/>
      <c r="GV21" s="280"/>
      <c r="GW21" s="280"/>
      <c r="GX21" s="280"/>
      <c r="GY21" s="280"/>
      <c r="GZ21" s="280"/>
      <c r="HA21" s="280"/>
      <c r="HB21" s="280"/>
      <c r="HC21" s="280"/>
      <c r="HD21" s="280"/>
      <c r="HE21" s="280"/>
      <c r="HF21" s="280"/>
      <c r="HG21" s="280"/>
      <c r="HH21" s="280"/>
      <c r="HI21" s="280"/>
      <c r="HJ21" s="280"/>
      <c r="HK21" s="280"/>
      <c r="HL21" s="280"/>
      <c r="HM21" s="280"/>
      <c r="HN21" s="280"/>
      <c r="HO21" s="280"/>
      <c r="HP21" s="280"/>
      <c r="HQ21" s="280"/>
      <c r="HR21" s="280"/>
      <c r="HS21" s="280"/>
      <c r="HT21" s="280"/>
      <c r="HU21" s="280"/>
      <c r="HV21" s="280"/>
      <c r="HW21" s="280"/>
      <c r="HX21" s="280"/>
      <c r="HY21" s="280"/>
      <c r="HZ21" s="280"/>
      <c r="IA21" s="280"/>
      <c r="IB21" s="280"/>
      <c r="IC21" s="280"/>
      <c r="ID21" s="280"/>
      <c r="IE21" s="280"/>
      <c r="IF21" s="280"/>
      <c r="IG21" s="280"/>
      <c r="IH21" s="280"/>
      <c r="II21" s="280"/>
      <c r="IJ21" s="280"/>
      <c r="IK21" s="280"/>
      <c r="IL21" s="280"/>
      <c r="IM21" s="280"/>
      <c r="IN21" s="280"/>
      <c r="IO21" s="280"/>
      <c r="IP21" s="280"/>
      <c r="IQ21" s="280"/>
      <c r="IR21" s="280"/>
      <c r="IS21" s="280"/>
    </row>
    <row r="22" spans="1:253" s="75" customFormat="1" ht="18.75">
      <c r="A22" s="206" t="s">
        <v>480</v>
      </c>
      <c r="B22" s="283">
        <f>SUM(B4:B21)</f>
        <v>1216</v>
      </c>
      <c r="C22" s="283">
        <f>SUM(C4:C21)</f>
        <v>4433</v>
      </c>
      <c r="D22" s="285">
        <f>C22/B22</f>
        <v>3.645559210526316</v>
      </c>
      <c r="E22" s="284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0"/>
      <c r="DN22" s="280"/>
      <c r="DO22" s="280"/>
      <c r="DP22" s="280"/>
      <c r="DQ22" s="280"/>
      <c r="DR22" s="280"/>
      <c r="DS22" s="280"/>
      <c r="DT22" s="280"/>
      <c r="DU22" s="280"/>
      <c r="DV22" s="280"/>
      <c r="DW22" s="280"/>
      <c r="DX22" s="280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0"/>
      <c r="ER22" s="280"/>
      <c r="ES22" s="280"/>
      <c r="ET22" s="280"/>
      <c r="EU22" s="280"/>
      <c r="EV22" s="280"/>
      <c r="EW22" s="280"/>
      <c r="EX22" s="280"/>
      <c r="EY22" s="280"/>
      <c r="EZ22" s="280"/>
      <c r="FA22" s="280"/>
      <c r="FB22" s="280"/>
      <c r="FC22" s="280"/>
      <c r="FD22" s="280"/>
      <c r="FE22" s="280"/>
      <c r="FF22" s="280"/>
      <c r="FG22" s="280"/>
      <c r="FH22" s="280"/>
      <c r="FI22" s="280"/>
      <c r="FJ22" s="280"/>
      <c r="FK22" s="280"/>
      <c r="FL22" s="280"/>
      <c r="FM22" s="280"/>
      <c r="FN22" s="280"/>
      <c r="FO22" s="280"/>
      <c r="FP22" s="280"/>
      <c r="FQ22" s="280"/>
      <c r="FR22" s="280"/>
      <c r="FS22" s="280"/>
      <c r="FT22" s="280"/>
      <c r="FU22" s="280"/>
      <c r="FV22" s="280"/>
      <c r="FW22" s="280"/>
      <c r="FX22" s="280"/>
      <c r="FY22" s="280"/>
      <c r="FZ22" s="280"/>
      <c r="GA22" s="280"/>
      <c r="GB22" s="280"/>
      <c r="GC22" s="280"/>
      <c r="GD22" s="280"/>
      <c r="GE22" s="280"/>
      <c r="GF22" s="280"/>
      <c r="GG22" s="280"/>
      <c r="GH22" s="280"/>
      <c r="GI22" s="280"/>
      <c r="GJ22" s="280"/>
      <c r="GK22" s="280"/>
      <c r="GL22" s="280"/>
      <c r="GM22" s="280"/>
      <c r="GN22" s="280"/>
      <c r="GO22" s="280"/>
      <c r="GP22" s="280"/>
      <c r="GQ22" s="280"/>
      <c r="GR22" s="280"/>
      <c r="GS22" s="280"/>
      <c r="GT22" s="280"/>
      <c r="GU22" s="280"/>
      <c r="GV22" s="280"/>
      <c r="GW22" s="280"/>
      <c r="GX22" s="280"/>
      <c r="GY22" s="280"/>
      <c r="GZ22" s="280"/>
      <c r="HA22" s="280"/>
      <c r="HB22" s="280"/>
      <c r="HC22" s="280"/>
      <c r="HD22" s="280"/>
      <c r="HE22" s="280"/>
      <c r="HF22" s="280"/>
      <c r="HG22" s="280"/>
      <c r="HH22" s="280"/>
      <c r="HI22" s="280"/>
      <c r="HJ22" s="280"/>
      <c r="HK22" s="280"/>
      <c r="HL22" s="280"/>
      <c r="HM22" s="280"/>
      <c r="HN22" s="280"/>
      <c r="HO22" s="280"/>
      <c r="HP22" s="280"/>
      <c r="HQ22" s="280"/>
      <c r="HR22" s="280"/>
      <c r="HS22" s="280"/>
      <c r="HT22" s="280"/>
      <c r="HU22" s="280"/>
      <c r="HV22" s="280"/>
      <c r="HW22" s="280"/>
      <c r="HX22" s="280"/>
      <c r="HY22" s="280"/>
      <c r="HZ22" s="280"/>
      <c r="IA22" s="280"/>
      <c r="IB22" s="280"/>
      <c r="IC22" s="280"/>
      <c r="ID22" s="280"/>
      <c r="IE22" s="280"/>
      <c r="IF22" s="280"/>
      <c r="IG22" s="280"/>
      <c r="IH22" s="280"/>
      <c r="II22" s="280"/>
      <c r="IJ22" s="280"/>
      <c r="IK22" s="280"/>
      <c r="IL22" s="280"/>
      <c r="IM22" s="280"/>
      <c r="IN22" s="280"/>
      <c r="IO22" s="280"/>
      <c r="IP22" s="280"/>
      <c r="IQ22" s="280"/>
      <c r="IR22" s="280"/>
      <c r="IS22" s="280"/>
    </row>
  </sheetData>
  <sheetProtection/>
  <mergeCells count="1">
    <mergeCell ref="A1:E1"/>
  </mergeCells>
  <printOptions horizontalCentered="1"/>
  <pageMargins left="0.23999999999999996" right="0.28" top="0.8300000000000001" bottom="0.75" header="0.3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E18" sqref="E18"/>
    </sheetView>
  </sheetViews>
  <sheetFormatPr defaultColWidth="12.125" defaultRowHeight="15" customHeight="1"/>
  <cols>
    <col min="1" max="1" width="30.00390625" style="19" customWidth="1"/>
    <col min="2" max="2" width="13.125" style="19" customWidth="1"/>
    <col min="3" max="3" width="12.125" style="19" customWidth="1"/>
    <col min="4" max="4" width="12.50390625" style="19" customWidth="1"/>
    <col min="5" max="5" width="13.125" style="19" customWidth="1"/>
    <col min="6" max="6" width="12.25390625" style="19" customWidth="1"/>
    <col min="7" max="7" width="11.875" style="19" customWidth="1"/>
    <col min="8" max="9" width="12.625" style="19" customWidth="1"/>
    <col min="10" max="10" width="12.50390625" style="19" customWidth="1"/>
    <col min="11" max="16384" width="12.125" style="19" customWidth="1"/>
  </cols>
  <sheetData>
    <row r="1" spans="1:10" s="19" customFormat="1" ht="33.75" customHeight="1">
      <c r="A1" s="271" t="s">
        <v>481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s="19" customFormat="1" ht="16.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</row>
    <row r="3" spans="1:10" s="19" customFormat="1" ht="16.5" customHeight="1">
      <c r="A3" s="272" t="s">
        <v>39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19" customFormat="1" ht="43.5" customHeight="1">
      <c r="A4" s="273" t="s">
        <v>482</v>
      </c>
      <c r="B4" s="274" t="s">
        <v>483</v>
      </c>
      <c r="C4" s="274" t="s">
        <v>484</v>
      </c>
      <c r="D4" s="274" t="s">
        <v>485</v>
      </c>
      <c r="E4" s="274" t="s">
        <v>486</v>
      </c>
      <c r="F4" s="274" t="s">
        <v>487</v>
      </c>
      <c r="G4" s="274" t="s">
        <v>488</v>
      </c>
      <c r="H4" s="274" t="s">
        <v>489</v>
      </c>
      <c r="I4" s="274" t="s">
        <v>490</v>
      </c>
      <c r="J4" s="274" t="s">
        <v>491</v>
      </c>
    </row>
    <row r="5" spans="1:10" s="19" customFormat="1" ht="16.5" customHeight="1">
      <c r="A5" s="275" t="s">
        <v>492</v>
      </c>
      <c r="B5" s="276">
        <f>SUM(B6:B11)</f>
        <v>18631</v>
      </c>
      <c r="C5" s="276">
        <f>SUM(C6:C11)</f>
        <v>3490</v>
      </c>
      <c r="D5" s="276">
        <f>SUM(D6:D11)</f>
        <v>3716</v>
      </c>
      <c r="E5" s="276">
        <f>SUM(E6:E11)</f>
        <v>11425</v>
      </c>
      <c r="F5" s="276"/>
      <c r="G5" s="276"/>
      <c r="H5" s="276"/>
      <c r="I5" s="276"/>
      <c r="J5" s="276"/>
    </row>
    <row r="6" spans="1:10" s="19" customFormat="1" ht="16.5" customHeight="1">
      <c r="A6" s="277" t="s">
        <v>493</v>
      </c>
      <c r="B6" s="276">
        <f aca="true" t="shared" si="0" ref="B6:B11">SUM(C6:J6)</f>
        <v>14618</v>
      </c>
      <c r="C6" s="276">
        <v>3024</v>
      </c>
      <c r="D6" s="276">
        <v>1005</v>
      </c>
      <c r="E6" s="276">
        <v>10589</v>
      </c>
      <c r="F6" s="276"/>
      <c r="G6" s="276"/>
      <c r="H6" s="276"/>
      <c r="I6" s="276"/>
      <c r="J6" s="276"/>
    </row>
    <row r="7" spans="1:10" s="19" customFormat="1" ht="15" customHeight="1">
      <c r="A7" s="277" t="s">
        <v>494</v>
      </c>
      <c r="B7" s="276">
        <f t="shared" si="0"/>
        <v>191</v>
      </c>
      <c r="C7" s="276">
        <v>19</v>
      </c>
      <c r="D7" s="276">
        <v>15</v>
      </c>
      <c r="E7" s="276">
        <v>157</v>
      </c>
      <c r="F7" s="276"/>
      <c r="G7" s="276"/>
      <c r="H7" s="276"/>
      <c r="I7" s="276"/>
      <c r="J7" s="276"/>
    </row>
    <row r="8" spans="1:10" s="19" customFormat="1" ht="15" customHeight="1">
      <c r="A8" s="277" t="s">
        <v>495</v>
      </c>
      <c r="B8" s="276">
        <f t="shared" si="0"/>
        <v>3544</v>
      </c>
      <c r="C8" s="276">
        <v>197</v>
      </c>
      <c r="D8" s="276">
        <v>2668</v>
      </c>
      <c r="E8" s="276">
        <v>679</v>
      </c>
      <c r="F8" s="276"/>
      <c r="G8" s="276"/>
      <c r="H8" s="276"/>
      <c r="I8" s="276"/>
      <c r="J8" s="276"/>
    </row>
    <row r="9" spans="1:10" s="19" customFormat="1" ht="16.5" customHeight="1">
      <c r="A9" s="277" t="s">
        <v>496</v>
      </c>
      <c r="B9" s="276">
        <f t="shared" si="0"/>
        <v>0</v>
      </c>
      <c r="C9" s="276"/>
      <c r="D9" s="276"/>
      <c r="E9" s="276"/>
      <c r="F9" s="276"/>
      <c r="G9" s="276"/>
      <c r="H9" s="276"/>
      <c r="I9" s="276"/>
      <c r="J9" s="276"/>
    </row>
    <row r="10" spans="1:10" s="19" customFormat="1" ht="16.5" customHeight="1">
      <c r="A10" s="277" t="s">
        <v>497</v>
      </c>
      <c r="B10" s="276">
        <f t="shared" si="0"/>
        <v>24</v>
      </c>
      <c r="C10" s="276"/>
      <c r="D10" s="276">
        <v>24</v>
      </c>
      <c r="E10" s="276"/>
      <c r="F10" s="276"/>
      <c r="G10" s="276"/>
      <c r="H10" s="276"/>
      <c r="I10" s="276"/>
      <c r="J10" s="276"/>
    </row>
    <row r="11" spans="1:10" s="19" customFormat="1" ht="16.5" customHeight="1">
      <c r="A11" s="277" t="s">
        <v>498</v>
      </c>
      <c r="B11" s="276">
        <f t="shared" si="0"/>
        <v>254</v>
      </c>
      <c r="C11" s="276">
        <v>250</v>
      </c>
      <c r="D11" s="276">
        <v>4</v>
      </c>
      <c r="E11" s="276"/>
      <c r="F11" s="276"/>
      <c r="G11" s="276"/>
      <c r="H11" s="276"/>
      <c r="I11" s="276"/>
      <c r="J11" s="276"/>
    </row>
    <row r="12" spans="1:10" s="19" customFormat="1" ht="16.5" customHeight="1">
      <c r="A12" s="275" t="s">
        <v>499</v>
      </c>
      <c r="B12" s="276">
        <v>20474</v>
      </c>
      <c r="C12" s="276">
        <v>7428</v>
      </c>
      <c r="D12" s="276">
        <v>2602</v>
      </c>
      <c r="E12" s="276">
        <v>10444</v>
      </c>
      <c r="F12" s="276"/>
      <c r="G12" s="276"/>
      <c r="H12" s="276"/>
      <c r="I12" s="276"/>
      <c r="J12" s="276"/>
    </row>
    <row r="13" spans="1:10" s="19" customFormat="1" ht="16.5" customHeight="1">
      <c r="A13" s="277" t="s">
        <v>500</v>
      </c>
      <c r="B13" s="276">
        <f>SUM(C13:J13)</f>
        <v>20336</v>
      </c>
      <c r="C13" s="276">
        <v>7296</v>
      </c>
      <c r="D13" s="276">
        <v>2596</v>
      </c>
      <c r="E13" s="276">
        <v>10444</v>
      </c>
      <c r="F13" s="276"/>
      <c r="G13" s="276"/>
      <c r="H13" s="276"/>
      <c r="I13" s="276"/>
      <c r="J13" s="276"/>
    </row>
    <row r="14" spans="1:10" s="19" customFormat="1" ht="16.5" customHeight="1">
      <c r="A14" s="277" t="s">
        <v>501</v>
      </c>
      <c r="B14" s="276">
        <f>SUM(C14:J14)</f>
        <v>0</v>
      </c>
      <c r="C14" s="276"/>
      <c r="D14" s="276"/>
      <c r="E14" s="276"/>
      <c r="F14" s="276"/>
      <c r="G14" s="276"/>
      <c r="H14" s="276"/>
      <c r="I14" s="276"/>
      <c r="J14" s="276"/>
    </row>
    <row r="15" spans="1:10" s="19" customFormat="1" ht="16.5" customHeight="1">
      <c r="A15" s="277" t="s">
        <v>502</v>
      </c>
      <c r="B15" s="276">
        <f>SUM(C15:J15)</f>
        <v>51</v>
      </c>
      <c r="C15" s="276">
        <v>45</v>
      </c>
      <c r="D15" s="276">
        <v>6</v>
      </c>
      <c r="E15" s="276"/>
      <c r="F15" s="276"/>
      <c r="G15" s="276"/>
      <c r="H15" s="276"/>
      <c r="I15" s="276"/>
      <c r="J15" s="276"/>
    </row>
    <row r="16" spans="1:10" s="19" customFormat="1" ht="16.5" customHeight="1">
      <c r="A16" s="275" t="s">
        <v>503</v>
      </c>
      <c r="B16" s="276">
        <f>SUM(C16:J16)</f>
        <v>2303</v>
      </c>
      <c r="C16" s="276">
        <v>208</v>
      </c>
      <c r="D16" s="276">
        <v>1113</v>
      </c>
      <c r="E16" s="276">
        <v>982</v>
      </c>
      <c r="F16" s="276"/>
      <c r="G16" s="276"/>
      <c r="H16" s="276"/>
      <c r="I16" s="276"/>
      <c r="J16" s="276"/>
    </row>
    <row r="17" spans="1:10" s="19" customFormat="1" ht="16.5" customHeight="1">
      <c r="A17" s="275" t="s">
        <v>504</v>
      </c>
      <c r="B17" s="276">
        <f>SUM(C17:J17)</f>
        <v>13368</v>
      </c>
      <c r="C17" s="276">
        <v>3222</v>
      </c>
      <c r="D17" s="276">
        <v>7522</v>
      </c>
      <c r="E17" s="276">
        <v>2624</v>
      </c>
      <c r="F17" s="276"/>
      <c r="G17" s="276"/>
      <c r="H17" s="276"/>
      <c r="I17" s="276"/>
      <c r="J17" s="276"/>
    </row>
  </sheetData>
  <sheetProtection/>
  <mergeCells count="3">
    <mergeCell ref="A1:J1"/>
    <mergeCell ref="A2:J2"/>
    <mergeCell ref="A3:J3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9"/>
  <sheetViews>
    <sheetView zoomScaleSheetLayoutView="100" workbookViewId="0" topLeftCell="A1">
      <pane ySplit="3" topLeftCell="A68" activePane="bottomLeft" state="frozen"/>
      <selection pane="bottomLeft" activeCell="C74" sqref="C74"/>
    </sheetView>
  </sheetViews>
  <sheetFormatPr defaultColWidth="9.00390625" defaultRowHeight="14.25"/>
  <cols>
    <col min="1" max="1" width="38.375" style="230" customWidth="1"/>
    <col min="2" max="2" width="13.75390625" style="230" customWidth="1"/>
    <col min="3" max="3" width="14.125" style="231" customWidth="1"/>
    <col min="4" max="4" width="11.25390625" style="232" customWidth="1"/>
    <col min="5" max="5" width="25.00390625" style="131" customWidth="1"/>
    <col min="6" max="16384" width="9.00390625" style="131" customWidth="1"/>
  </cols>
  <sheetData>
    <row r="1" spans="1:5" ht="24.75" customHeight="1">
      <c r="A1" s="233" t="s">
        <v>505</v>
      </c>
      <c r="B1" s="233"/>
      <c r="C1" s="233"/>
      <c r="D1" s="188"/>
      <c r="E1" s="188"/>
    </row>
    <row r="2" spans="1:5" ht="14.25" customHeight="1">
      <c r="A2" s="234" t="s">
        <v>506</v>
      </c>
      <c r="B2" s="235"/>
      <c r="C2" s="235"/>
      <c r="D2" s="236"/>
      <c r="E2" s="237" t="s">
        <v>39</v>
      </c>
    </row>
    <row r="3" spans="1:5" s="228" customFormat="1" ht="45" customHeight="1">
      <c r="A3" s="238" t="s">
        <v>507</v>
      </c>
      <c r="B3" s="239" t="s">
        <v>42</v>
      </c>
      <c r="C3" s="239" t="s">
        <v>508</v>
      </c>
      <c r="D3" s="240" t="s">
        <v>509</v>
      </c>
      <c r="E3" s="99" t="s">
        <v>510</v>
      </c>
    </row>
    <row r="4" spans="1:5" ht="24.75" customHeight="1">
      <c r="A4" s="241" t="s">
        <v>511</v>
      </c>
      <c r="B4" s="242">
        <f>SUM(B5:B19)</f>
        <v>3775</v>
      </c>
      <c r="C4" s="242">
        <f>SUM(C5:C19)</f>
        <v>3884</v>
      </c>
      <c r="D4" s="243">
        <f>C4/B4*100%</f>
        <v>1.0288741721854304</v>
      </c>
      <c r="E4" s="244"/>
    </row>
    <row r="5" spans="1:5" ht="24.75" customHeight="1">
      <c r="A5" s="241" t="s">
        <v>512</v>
      </c>
      <c r="B5" s="60">
        <v>1850</v>
      </c>
      <c r="C5" s="60">
        <v>1949</v>
      </c>
      <c r="D5" s="243">
        <f>C5/B5*100%</f>
        <v>1.0535135135135134</v>
      </c>
      <c r="E5" s="197"/>
    </row>
    <row r="6" spans="1:5" ht="24.75" customHeight="1">
      <c r="A6" s="241" t="s">
        <v>513</v>
      </c>
      <c r="B6" s="60"/>
      <c r="C6" s="60"/>
      <c r="D6" s="243"/>
      <c r="E6" s="197"/>
    </row>
    <row r="7" spans="1:5" ht="24" customHeight="1">
      <c r="A7" s="241" t="s">
        <v>514</v>
      </c>
      <c r="B7" s="60">
        <v>79</v>
      </c>
      <c r="C7" s="60">
        <v>220</v>
      </c>
      <c r="D7" s="243">
        <f>C7/B7*100%</f>
        <v>2.7848101265822787</v>
      </c>
      <c r="E7" s="245"/>
    </row>
    <row r="8" spans="1:5" ht="24.75" customHeight="1">
      <c r="A8" s="241" t="s">
        <v>515</v>
      </c>
      <c r="B8" s="60">
        <v>168</v>
      </c>
      <c r="C8" s="60">
        <v>77</v>
      </c>
      <c r="D8" s="243">
        <f>C8/B8*100%</f>
        <v>0.4583333333333333</v>
      </c>
      <c r="E8" s="148"/>
    </row>
    <row r="9" spans="1:5" ht="24.75" customHeight="1">
      <c r="A9" s="241" t="s">
        <v>516</v>
      </c>
      <c r="B9" s="60">
        <v>531</v>
      </c>
      <c r="C9" s="60">
        <v>558</v>
      </c>
      <c r="D9" s="243">
        <f>C9/B9*100%</f>
        <v>1.0508474576271187</v>
      </c>
      <c r="E9" s="197"/>
    </row>
    <row r="10" spans="1:5" ht="24.75" customHeight="1">
      <c r="A10" s="241" t="s">
        <v>517</v>
      </c>
      <c r="B10" s="60">
        <v>190</v>
      </c>
      <c r="C10" s="60">
        <v>195</v>
      </c>
      <c r="D10" s="243">
        <f>C10/B10*100%</f>
        <v>1.0263157894736843</v>
      </c>
      <c r="E10" s="246"/>
    </row>
    <row r="11" spans="1:5" ht="24.75" customHeight="1">
      <c r="A11" s="241" t="s">
        <v>518</v>
      </c>
      <c r="B11" s="60">
        <v>116</v>
      </c>
      <c r="C11" s="60">
        <v>100</v>
      </c>
      <c r="D11" s="243">
        <f>C11/B11*100%</f>
        <v>0.8620689655172413</v>
      </c>
      <c r="E11" s="246"/>
    </row>
    <row r="12" spans="1:5" ht="24.75" customHeight="1">
      <c r="A12" s="241" t="s">
        <v>519</v>
      </c>
      <c r="B12" s="60">
        <v>134</v>
      </c>
      <c r="C12" s="60">
        <v>130</v>
      </c>
      <c r="D12" s="243">
        <f aca="true" t="shared" si="0" ref="D12:D17">C12/B12*100%</f>
        <v>0.9701492537313433</v>
      </c>
      <c r="E12" s="246"/>
    </row>
    <row r="13" spans="1:5" ht="24.75" customHeight="1">
      <c r="A13" s="241" t="s">
        <v>520</v>
      </c>
      <c r="B13" s="60">
        <v>71</v>
      </c>
      <c r="C13" s="60">
        <v>50</v>
      </c>
      <c r="D13" s="243">
        <f t="shared" si="0"/>
        <v>0.704225352112676</v>
      </c>
      <c r="E13" s="148"/>
    </row>
    <row r="14" spans="1:5" ht="24.75" customHeight="1">
      <c r="A14" s="241" t="s">
        <v>521</v>
      </c>
      <c r="B14" s="60">
        <v>29</v>
      </c>
      <c r="C14" s="60">
        <v>100</v>
      </c>
      <c r="D14" s="243">
        <f t="shared" si="0"/>
        <v>3.4482758620689653</v>
      </c>
      <c r="E14" s="246"/>
    </row>
    <row r="15" spans="1:5" ht="24.75" customHeight="1">
      <c r="A15" s="241" t="s">
        <v>522</v>
      </c>
      <c r="B15" s="60">
        <v>181</v>
      </c>
      <c r="C15" s="60">
        <v>195</v>
      </c>
      <c r="D15" s="243">
        <f t="shared" si="0"/>
        <v>1.0773480662983426</v>
      </c>
      <c r="E15" s="148"/>
    </row>
    <row r="16" spans="1:5" ht="24.75" customHeight="1">
      <c r="A16" s="241" t="s">
        <v>523</v>
      </c>
      <c r="B16" s="60">
        <v>49</v>
      </c>
      <c r="C16" s="60"/>
      <c r="D16" s="243">
        <f t="shared" si="0"/>
        <v>0</v>
      </c>
      <c r="E16" s="148"/>
    </row>
    <row r="17" spans="1:5" ht="24.75" customHeight="1">
      <c r="A17" s="241" t="s">
        <v>524</v>
      </c>
      <c r="B17" s="60">
        <v>168</v>
      </c>
      <c r="C17" s="60">
        <v>200</v>
      </c>
      <c r="D17" s="243">
        <f t="shared" si="0"/>
        <v>1.1904761904761905</v>
      </c>
      <c r="E17" s="246"/>
    </row>
    <row r="18" spans="1:5" ht="24.75" customHeight="1">
      <c r="A18" s="241" t="s">
        <v>525</v>
      </c>
      <c r="B18" s="60">
        <v>209</v>
      </c>
      <c r="C18" s="60">
        <v>110</v>
      </c>
      <c r="D18" s="243"/>
      <c r="E18" s="148"/>
    </row>
    <row r="19" spans="1:5" ht="24.75" customHeight="1">
      <c r="A19" s="241" t="s">
        <v>526</v>
      </c>
      <c r="B19" s="60"/>
      <c r="C19" s="60"/>
      <c r="D19" s="243"/>
      <c r="E19" s="246"/>
    </row>
    <row r="20" spans="1:5" ht="24.75" customHeight="1">
      <c r="A20" s="241" t="s">
        <v>527</v>
      </c>
      <c r="B20" s="60">
        <f>SUM(B21:B28)</f>
        <v>4785</v>
      </c>
      <c r="C20" s="60">
        <f>SUM(C21:C28)</f>
        <v>5580</v>
      </c>
      <c r="D20" s="243">
        <f aca="true" t="shared" si="1" ref="D18:D37">C20/B20*100%</f>
        <v>1.1661442006269593</v>
      </c>
      <c r="E20" s="246"/>
    </row>
    <row r="21" spans="1:5" ht="24.75" customHeight="1">
      <c r="A21" s="241" t="s">
        <v>528</v>
      </c>
      <c r="B21" s="247">
        <v>439</v>
      </c>
      <c r="C21" s="248">
        <v>430</v>
      </c>
      <c r="D21" s="243">
        <f t="shared" si="1"/>
        <v>0.979498861047836</v>
      </c>
      <c r="E21" s="197"/>
    </row>
    <row r="22" spans="1:5" ht="24.75" customHeight="1">
      <c r="A22" s="241" t="s">
        <v>529</v>
      </c>
      <c r="B22" s="247">
        <v>2952</v>
      </c>
      <c r="C22" s="248">
        <v>3600</v>
      </c>
      <c r="D22" s="243">
        <f t="shared" si="1"/>
        <v>1.2195121951219512</v>
      </c>
      <c r="E22" s="197"/>
    </row>
    <row r="23" spans="1:5" ht="24.75" customHeight="1">
      <c r="A23" s="241" t="s">
        <v>530</v>
      </c>
      <c r="B23" s="247">
        <v>1043</v>
      </c>
      <c r="C23" s="248">
        <v>1300</v>
      </c>
      <c r="D23" s="243">
        <f t="shared" si="1"/>
        <v>1.2464046021093</v>
      </c>
      <c r="E23" s="148"/>
    </row>
    <row r="24" spans="1:5" ht="24.75" customHeight="1">
      <c r="A24" s="241" t="s">
        <v>531</v>
      </c>
      <c r="B24" s="247"/>
      <c r="C24" s="248"/>
      <c r="D24" s="243"/>
      <c r="E24" s="246"/>
    </row>
    <row r="25" spans="1:5" ht="24.75" customHeight="1">
      <c r="A25" s="241" t="s">
        <v>532</v>
      </c>
      <c r="B25" s="247">
        <v>290</v>
      </c>
      <c r="C25" s="248">
        <v>200</v>
      </c>
      <c r="D25" s="243">
        <f t="shared" si="1"/>
        <v>0.6896551724137931</v>
      </c>
      <c r="E25" s="197"/>
    </row>
    <row r="26" spans="1:5" ht="24.75" customHeight="1">
      <c r="A26" s="241" t="s">
        <v>533</v>
      </c>
      <c r="B26" s="247"/>
      <c r="C26" s="248"/>
      <c r="D26" s="243"/>
      <c r="E26" s="197"/>
    </row>
    <row r="27" spans="1:5" ht="24.75" customHeight="1">
      <c r="A27" s="241" t="s">
        <v>534</v>
      </c>
      <c r="B27" s="249">
        <v>61</v>
      </c>
      <c r="C27" s="248">
        <v>50</v>
      </c>
      <c r="D27" s="243">
        <f t="shared" si="1"/>
        <v>0.819672131147541</v>
      </c>
      <c r="E27" s="197"/>
    </row>
    <row r="28" spans="1:5" ht="24.75" customHeight="1">
      <c r="A28" s="241" t="s">
        <v>535</v>
      </c>
      <c r="B28" s="250"/>
      <c r="C28" s="248"/>
      <c r="D28" s="243"/>
      <c r="E28" s="246"/>
    </row>
    <row r="29" spans="1:5" ht="24.75" customHeight="1" hidden="1">
      <c r="A29" s="241"/>
      <c r="B29" s="251"/>
      <c r="C29" s="242"/>
      <c r="D29" s="243" t="e">
        <f t="shared" si="1"/>
        <v>#DIV/0!</v>
      </c>
      <c r="E29" s="246"/>
    </row>
    <row r="30" spans="1:5" s="229" customFormat="1" ht="24.75" customHeight="1">
      <c r="A30" s="252" t="s">
        <v>45</v>
      </c>
      <c r="B30" s="253">
        <f>B4+B20</f>
        <v>8560</v>
      </c>
      <c r="C30" s="253">
        <f>C4+C20</f>
        <v>9464</v>
      </c>
      <c r="D30" s="243">
        <f t="shared" si="1"/>
        <v>1.105607476635514</v>
      </c>
      <c r="E30" s="254"/>
    </row>
    <row r="31" spans="1:5" ht="24.75" customHeight="1" hidden="1">
      <c r="A31" s="255"/>
      <c r="B31" s="251"/>
      <c r="C31" s="242"/>
      <c r="D31" s="243" t="e">
        <f t="shared" si="1"/>
        <v>#DIV/0!</v>
      </c>
      <c r="E31" s="244"/>
    </row>
    <row r="32" spans="1:5" ht="24.75" customHeight="1">
      <c r="A32" s="241" t="s">
        <v>536</v>
      </c>
      <c r="B32" s="242">
        <f>SUM(B33,B38,B64)</f>
        <v>101859</v>
      </c>
      <c r="C32" s="242">
        <f>SUM(C33,C38,C64)</f>
        <v>79399</v>
      </c>
      <c r="D32" s="243">
        <f t="shared" si="1"/>
        <v>0.7794991115169008</v>
      </c>
      <c r="E32" s="246"/>
    </row>
    <row r="33" spans="1:5" ht="24.75" customHeight="1">
      <c r="A33" s="241" t="s">
        <v>537</v>
      </c>
      <c r="B33" s="256">
        <f>SUM(B34:B37)</f>
        <v>697</v>
      </c>
      <c r="C33" s="242">
        <f>SUM(C34:C37)</f>
        <v>697</v>
      </c>
      <c r="D33" s="243">
        <f t="shared" si="1"/>
        <v>1</v>
      </c>
      <c r="E33" s="246"/>
    </row>
    <row r="34" spans="1:5" ht="24.75" customHeight="1">
      <c r="A34" s="257" t="s">
        <v>538</v>
      </c>
      <c r="B34" s="248">
        <v>997</v>
      </c>
      <c r="C34" s="248">
        <v>997</v>
      </c>
      <c r="D34" s="243">
        <f t="shared" si="1"/>
        <v>1</v>
      </c>
      <c r="E34" s="246"/>
    </row>
    <row r="35" spans="1:5" ht="24.75" customHeight="1">
      <c r="A35" s="257" t="s">
        <v>539</v>
      </c>
      <c r="B35" s="248">
        <v>-204</v>
      </c>
      <c r="C35" s="248">
        <v>-204</v>
      </c>
      <c r="D35" s="243">
        <f t="shared" si="1"/>
        <v>1</v>
      </c>
      <c r="E35" s="246"/>
    </row>
    <row r="36" spans="1:5" ht="24.75" customHeight="1">
      <c r="A36" s="257" t="s">
        <v>540</v>
      </c>
      <c r="B36" s="248">
        <v>231</v>
      </c>
      <c r="C36" s="248">
        <v>231</v>
      </c>
      <c r="D36" s="243">
        <f t="shared" si="1"/>
        <v>1</v>
      </c>
      <c r="E36" s="246"/>
    </row>
    <row r="37" spans="1:5" ht="24.75" customHeight="1">
      <c r="A37" s="257" t="s">
        <v>541</v>
      </c>
      <c r="B37" s="248">
        <v>-327</v>
      </c>
      <c r="C37" s="248">
        <v>-327</v>
      </c>
      <c r="D37" s="243">
        <f t="shared" si="1"/>
        <v>1</v>
      </c>
      <c r="E37" s="246"/>
    </row>
    <row r="38" spans="1:5" ht="24.75" customHeight="1">
      <c r="A38" s="241" t="s">
        <v>542</v>
      </c>
      <c r="B38" s="256">
        <f>SUM(B39:B63)</f>
        <v>75334</v>
      </c>
      <c r="C38" s="242">
        <f>SUM(C39:C63)</f>
        <v>74614</v>
      </c>
      <c r="D38" s="243">
        <f aca="true" t="shared" si="2" ref="D38:D65">C38/B38*100%</f>
        <v>0.9904425624551995</v>
      </c>
      <c r="E38" s="246"/>
    </row>
    <row r="39" spans="1:5" ht="24.75" customHeight="1">
      <c r="A39" s="258" t="s">
        <v>318</v>
      </c>
      <c r="B39" s="256">
        <v>300</v>
      </c>
      <c r="C39" s="242">
        <v>300</v>
      </c>
      <c r="D39" s="243">
        <f t="shared" si="2"/>
        <v>1</v>
      </c>
      <c r="E39" s="246"/>
    </row>
    <row r="40" spans="1:5" ht="24.75" customHeight="1">
      <c r="A40" s="258" t="s">
        <v>320</v>
      </c>
      <c r="B40" s="256">
        <v>46841</v>
      </c>
      <c r="C40" s="248">
        <v>45337</v>
      </c>
      <c r="D40" s="243">
        <f t="shared" si="2"/>
        <v>0.9678913772122713</v>
      </c>
      <c r="E40" s="246"/>
    </row>
    <row r="41" spans="1:5" ht="24.75" customHeight="1">
      <c r="A41" s="258" t="s">
        <v>322</v>
      </c>
      <c r="B41" s="256">
        <v>4374</v>
      </c>
      <c r="C41" s="248">
        <v>4127</v>
      </c>
      <c r="D41" s="243">
        <f t="shared" si="2"/>
        <v>0.9435299497027893</v>
      </c>
      <c r="E41" s="246"/>
    </row>
    <row r="42" spans="1:5" ht="24.75" customHeight="1">
      <c r="A42" s="258" t="s">
        <v>324</v>
      </c>
      <c r="B42" s="256">
        <v>247</v>
      </c>
      <c r="C42" s="248">
        <v>-1370</v>
      </c>
      <c r="D42" s="243">
        <f t="shared" si="2"/>
        <v>-5.5465587044534415</v>
      </c>
      <c r="E42" s="246"/>
    </row>
    <row r="43" spans="1:5" ht="24.75" customHeight="1">
      <c r="A43" s="258" t="s">
        <v>326</v>
      </c>
      <c r="B43" s="256"/>
      <c r="C43" s="248"/>
      <c r="D43" s="243"/>
      <c r="E43" s="246"/>
    </row>
    <row r="44" spans="1:5" ht="24.75" customHeight="1" hidden="1">
      <c r="A44" s="258" t="s">
        <v>328</v>
      </c>
      <c r="B44" s="256"/>
      <c r="C44" s="248"/>
      <c r="D44" s="243" t="e">
        <f t="shared" si="2"/>
        <v>#DIV/0!</v>
      </c>
      <c r="E44" s="246"/>
    </row>
    <row r="45" spans="1:5" ht="24.75" customHeight="1">
      <c r="A45" s="258" t="s">
        <v>330</v>
      </c>
      <c r="B45" s="256">
        <v>103</v>
      </c>
      <c r="C45" s="248">
        <v>33</v>
      </c>
      <c r="D45" s="243">
        <f t="shared" si="2"/>
        <v>0.32038834951456313</v>
      </c>
      <c r="E45" s="246"/>
    </row>
    <row r="46" spans="1:5" ht="24.75" customHeight="1">
      <c r="A46" s="258" t="s">
        <v>332</v>
      </c>
      <c r="B46" s="256">
        <v>681</v>
      </c>
      <c r="C46" s="248"/>
      <c r="D46" s="243">
        <f t="shared" si="2"/>
        <v>0</v>
      </c>
      <c r="E46" s="246"/>
    </row>
    <row r="47" spans="1:5" ht="24.75" customHeight="1">
      <c r="A47" s="258" t="s">
        <v>334</v>
      </c>
      <c r="B47" s="256">
        <v>1228</v>
      </c>
      <c r="C47" s="248">
        <v>21</v>
      </c>
      <c r="D47" s="243">
        <f t="shared" si="2"/>
        <v>0.01710097719869707</v>
      </c>
      <c r="E47" s="246"/>
    </row>
    <row r="48" spans="1:5" ht="24.75" customHeight="1">
      <c r="A48" s="258" t="s">
        <v>336</v>
      </c>
      <c r="B48" s="256">
        <v>3254</v>
      </c>
      <c r="C48" s="248">
        <v>3096</v>
      </c>
      <c r="D48" s="243">
        <f t="shared" si="2"/>
        <v>0.9514443761524278</v>
      </c>
      <c r="E48" s="246"/>
    </row>
    <row r="49" spans="1:5" ht="24.75" customHeight="1">
      <c r="A49" s="258" t="s">
        <v>338</v>
      </c>
      <c r="B49" s="256">
        <v>3832</v>
      </c>
      <c r="C49" s="248">
        <v>3844</v>
      </c>
      <c r="D49" s="243">
        <f t="shared" si="2"/>
        <v>1.0031315240083507</v>
      </c>
      <c r="E49" s="246"/>
    </row>
    <row r="50" spans="1:5" ht="24.75" customHeight="1">
      <c r="A50" s="258" t="s">
        <v>340</v>
      </c>
      <c r="B50" s="256">
        <v>2230</v>
      </c>
      <c r="C50" s="248">
        <v>303</v>
      </c>
      <c r="D50" s="243">
        <f t="shared" si="2"/>
        <v>0.1358744394618834</v>
      </c>
      <c r="E50" s="246"/>
    </row>
    <row r="51" spans="1:5" ht="24.75" customHeight="1" hidden="1">
      <c r="A51" s="258" t="s">
        <v>342</v>
      </c>
      <c r="B51" s="256"/>
      <c r="C51" s="248"/>
      <c r="D51" s="243" t="e">
        <f t="shared" si="2"/>
        <v>#DIV/0!</v>
      </c>
      <c r="E51" s="246"/>
    </row>
    <row r="52" spans="1:5" ht="24.75" customHeight="1" hidden="1">
      <c r="A52" s="258" t="s">
        <v>344</v>
      </c>
      <c r="B52" s="256"/>
      <c r="C52" s="248"/>
      <c r="D52" s="243" t="e">
        <f t="shared" si="2"/>
        <v>#DIV/0!</v>
      </c>
      <c r="E52" s="246"/>
    </row>
    <row r="53" spans="1:5" ht="24.75" customHeight="1">
      <c r="A53" s="258" t="s">
        <v>346</v>
      </c>
      <c r="B53" s="256">
        <v>7446</v>
      </c>
      <c r="C53" s="248">
        <v>10294</v>
      </c>
      <c r="D53" s="243">
        <f t="shared" si="2"/>
        <v>1.3824872414719311</v>
      </c>
      <c r="E53" s="246"/>
    </row>
    <row r="54" spans="1:5" ht="24.75" customHeight="1">
      <c r="A54" s="258" t="s">
        <v>348</v>
      </c>
      <c r="B54" s="256">
        <v>879</v>
      </c>
      <c r="C54" s="248">
        <v>700</v>
      </c>
      <c r="D54" s="243">
        <f t="shared" si="2"/>
        <v>0.7963594994311718</v>
      </c>
      <c r="E54" s="246"/>
    </row>
    <row r="55" spans="1:5" ht="24.75" customHeight="1">
      <c r="A55" s="258" t="s">
        <v>350</v>
      </c>
      <c r="B55" s="256"/>
      <c r="C55" s="248"/>
      <c r="D55" s="243"/>
      <c r="E55" s="246"/>
    </row>
    <row r="56" spans="1:5" ht="24.75" customHeight="1">
      <c r="A56" s="258" t="s">
        <v>352</v>
      </c>
      <c r="B56" s="256"/>
      <c r="C56" s="248"/>
      <c r="D56" s="243"/>
      <c r="E56" s="246"/>
    </row>
    <row r="57" spans="1:5" ht="24.75" customHeight="1">
      <c r="A57" s="258" t="s">
        <v>354</v>
      </c>
      <c r="B57" s="256">
        <v>3866</v>
      </c>
      <c r="C57" s="248">
        <v>2671</v>
      </c>
      <c r="D57" s="243"/>
      <c r="E57" s="246"/>
    </row>
    <row r="58" spans="1:5" ht="24.75" customHeight="1">
      <c r="A58" s="258" t="s">
        <v>543</v>
      </c>
      <c r="B58" s="256"/>
      <c r="C58" s="248">
        <v>536</v>
      </c>
      <c r="D58" s="243"/>
      <c r="E58" s="246"/>
    </row>
    <row r="59" spans="1:5" ht="24.75" customHeight="1">
      <c r="A59" s="258" t="s">
        <v>544</v>
      </c>
      <c r="B59" s="256"/>
      <c r="C59" s="248">
        <v>1329</v>
      </c>
      <c r="D59" s="243"/>
      <c r="E59" s="246"/>
    </row>
    <row r="60" spans="1:5" ht="24.75" customHeight="1">
      <c r="A60" s="258" t="s">
        <v>545</v>
      </c>
      <c r="B60" s="256"/>
      <c r="C60" s="248">
        <v>1901</v>
      </c>
      <c r="D60" s="243"/>
      <c r="E60" s="246"/>
    </row>
    <row r="61" spans="1:5" ht="24.75" customHeight="1">
      <c r="A61" s="258" t="s">
        <v>546</v>
      </c>
      <c r="B61" s="256"/>
      <c r="C61" s="248">
        <v>1402</v>
      </c>
      <c r="D61" s="243"/>
      <c r="E61" s="246"/>
    </row>
    <row r="62" spans="1:5" ht="24.75" customHeight="1">
      <c r="A62" s="258" t="s">
        <v>547</v>
      </c>
      <c r="B62" s="256"/>
      <c r="C62" s="248">
        <v>47</v>
      </c>
      <c r="D62" s="243"/>
      <c r="E62" s="246"/>
    </row>
    <row r="63" spans="1:5" ht="24.75" customHeight="1">
      <c r="A63" s="258" t="s">
        <v>356</v>
      </c>
      <c r="B63" s="256">
        <v>53</v>
      </c>
      <c r="C63" s="248">
        <v>43</v>
      </c>
      <c r="D63" s="243"/>
      <c r="E63" s="246"/>
    </row>
    <row r="64" spans="1:5" ht="24.75" customHeight="1">
      <c r="A64" s="241" t="s">
        <v>548</v>
      </c>
      <c r="B64" s="256">
        <v>25828</v>
      </c>
      <c r="C64" s="248">
        <v>4088</v>
      </c>
      <c r="D64" s="243">
        <f>C64/B64*100%</f>
        <v>0.1582778380052656</v>
      </c>
      <c r="E64" s="246"/>
    </row>
    <row r="65" spans="1:5" ht="24.75" customHeight="1">
      <c r="A65" s="241" t="s">
        <v>549</v>
      </c>
      <c r="B65" s="256">
        <v>732</v>
      </c>
      <c r="C65" s="248"/>
      <c r="D65" s="243"/>
      <c r="E65" s="246"/>
    </row>
    <row r="66" spans="1:5" ht="24.75" customHeight="1">
      <c r="A66" s="241" t="s">
        <v>550</v>
      </c>
      <c r="B66" s="256"/>
      <c r="C66" s="248">
        <v>460</v>
      </c>
      <c r="D66" s="243"/>
      <c r="E66" s="246"/>
    </row>
    <row r="67" spans="1:5" ht="24.75" customHeight="1">
      <c r="A67" s="241" t="s">
        <v>551</v>
      </c>
      <c r="B67" s="256">
        <v>1902</v>
      </c>
      <c r="C67" s="248">
        <v>1110</v>
      </c>
      <c r="D67" s="243">
        <f aca="true" t="shared" si="3" ref="D67:D73">C67/B67*100%</f>
        <v>0.583596214511041</v>
      </c>
      <c r="E67" s="246"/>
    </row>
    <row r="68" spans="1:5" ht="24.75" customHeight="1">
      <c r="A68" s="241" t="s">
        <v>552</v>
      </c>
      <c r="B68" s="256">
        <v>11651</v>
      </c>
      <c r="C68" s="248">
        <v>6000</v>
      </c>
      <c r="D68" s="243">
        <f t="shared" si="3"/>
        <v>0.5149772551712299</v>
      </c>
      <c r="E68" s="246"/>
    </row>
    <row r="69" spans="1:5" ht="24.75" customHeight="1" hidden="1">
      <c r="A69" s="241"/>
      <c r="B69" s="256"/>
      <c r="C69" s="248"/>
      <c r="D69" s="243" t="e">
        <f t="shared" si="3"/>
        <v>#DIV/0!</v>
      </c>
      <c r="E69" s="246"/>
    </row>
    <row r="70" spans="1:5" s="229" customFormat="1" ht="24.75" customHeight="1">
      <c r="A70" s="252" t="s">
        <v>553</v>
      </c>
      <c r="B70" s="253">
        <f>B30+B32+B67+B65+B66+B68</f>
        <v>124704</v>
      </c>
      <c r="C70" s="253">
        <f>C30+C32+C67+C65+C66+C68</f>
        <v>96433</v>
      </c>
      <c r="D70" s="243">
        <f t="shared" si="3"/>
        <v>0.7732951629458558</v>
      </c>
      <c r="E70" s="254"/>
    </row>
    <row r="71" spans="1:5" ht="24.75" customHeight="1" hidden="1">
      <c r="A71" s="255"/>
      <c r="B71" s="251"/>
      <c r="C71" s="242"/>
      <c r="D71" s="243" t="e">
        <f t="shared" si="3"/>
        <v>#DIV/0!</v>
      </c>
      <c r="E71" s="246"/>
    </row>
    <row r="72" spans="1:5" s="229" customFormat="1" ht="25.5" customHeight="1">
      <c r="A72" s="259" t="s">
        <v>554</v>
      </c>
      <c r="B72" s="260">
        <v>2941</v>
      </c>
      <c r="C72" s="260">
        <f>C73+C74+C75</f>
        <v>4000</v>
      </c>
      <c r="D72" s="243">
        <f t="shared" si="3"/>
        <v>1.3600816048962938</v>
      </c>
      <c r="E72" s="148"/>
    </row>
    <row r="73" spans="1:5" ht="24.75" customHeight="1">
      <c r="A73" s="261" t="s">
        <v>555</v>
      </c>
      <c r="B73" s="251">
        <v>2470</v>
      </c>
      <c r="C73" s="262">
        <v>4000</v>
      </c>
      <c r="D73" s="243">
        <f t="shared" si="3"/>
        <v>1.6194331983805668</v>
      </c>
      <c r="E73" s="117"/>
    </row>
    <row r="74" spans="1:5" ht="24.75" customHeight="1">
      <c r="A74" s="261" t="s">
        <v>556</v>
      </c>
      <c r="B74" s="251">
        <v>8</v>
      </c>
      <c r="C74" s="262"/>
      <c r="D74" s="263"/>
      <c r="E74" s="148"/>
    </row>
    <row r="75" spans="1:5" ht="24.75" customHeight="1">
      <c r="A75" s="261" t="s">
        <v>557</v>
      </c>
      <c r="B75" s="251">
        <v>142</v>
      </c>
      <c r="C75" s="262"/>
      <c r="D75" s="263"/>
      <c r="E75" s="148"/>
    </row>
    <row r="76" spans="1:5" ht="24.75" customHeight="1" hidden="1">
      <c r="A76" s="264"/>
      <c r="B76" s="251"/>
      <c r="C76" s="248"/>
      <c r="D76" s="263"/>
      <c r="E76" s="148"/>
    </row>
    <row r="77" spans="1:5" s="229" customFormat="1" ht="24.75" customHeight="1">
      <c r="A77" s="259" t="s">
        <v>558</v>
      </c>
      <c r="B77" s="260"/>
      <c r="C77" s="265"/>
      <c r="D77" s="266"/>
      <c r="E77" s="204"/>
    </row>
    <row r="78" spans="1:5" ht="24.75" customHeight="1">
      <c r="A78" s="264" t="s">
        <v>559</v>
      </c>
      <c r="B78" s="251"/>
      <c r="C78" s="248"/>
      <c r="D78" s="263"/>
      <c r="E78" s="204"/>
    </row>
    <row r="79" spans="1:5" ht="24.75" customHeight="1">
      <c r="A79" s="264" t="s">
        <v>560</v>
      </c>
      <c r="B79" s="251"/>
      <c r="C79" s="248"/>
      <c r="D79" s="263"/>
      <c r="E79" s="148"/>
    </row>
    <row r="80" spans="2:3" ht="24.75" customHeight="1">
      <c r="B80" s="267"/>
      <c r="C80" s="268"/>
    </row>
    <row r="81" spans="2:3" ht="24.75" customHeight="1">
      <c r="B81" s="267"/>
      <c r="C81" s="268"/>
    </row>
    <row r="82" spans="2:3" ht="24.75" customHeight="1">
      <c r="B82" s="267"/>
      <c r="C82" s="268"/>
    </row>
    <row r="83" spans="2:3" ht="24.75" customHeight="1">
      <c r="B83" s="267"/>
      <c r="C83" s="268"/>
    </row>
    <row r="84" spans="2:3" ht="24.75" customHeight="1">
      <c r="B84" s="267"/>
      <c r="C84" s="268"/>
    </row>
    <row r="85" spans="2:3" ht="24.75" customHeight="1">
      <c r="B85" s="267"/>
      <c r="C85" s="268"/>
    </row>
    <row r="86" spans="2:3" ht="24.75" customHeight="1">
      <c r="B86" s="267"/>
      <c r="C86" s="268"/>
    </row>
    <row r="87" spans="2:3" ht="24.75" customHeight="1">
      <c r="B87" s="267"/>
      <c r="C87" s="268"/>
    </row>
    <row r="88" spans="2:3" ht="24.75" customHeight="1">
      <c r="B88" s="267"/>
      <c r="C88" s="268"/>
    </row>
    <row r="89" spans="2:3" ht="24.75" customHeight="1">
      <c r="B89" s="267"/>
      <c r="C89" s="268"/>
    </row>
    <row r="90" spans="2:3" ht="24.75" customHeight="1">
      <c r="B90" s="267"/>
      <c r="C90" s="268"/>
    </row>
    <row r="91" spans="2:3" ht="24.75" customHeight="1">
      <c r="B91" s="267"/>
      <c r="C91" s="268"/>
    </row>
    <row r="92" spans="2:3" ht="24.75" customHeight="1">
      <c r="B92" s="267"/>
      <c r="C92" s="268"/>
    </row>
    <row r="93" spans="2:3" ht="24.75" customHeight="1">
      <c r="B93" s="267"/>
      <c r="C93" s="268"/>
    </row>
    <row r="94" spans="1:3" s="126" customFormat="1" ht="24.75" customHeight="1">
      <c r="A94" s="269"/>
      <c r="B94" s="269"/>
      <c r="C94" s="270"/>
    </row>
    <row r="95" spans="1:3" s="126" customFormat="1" ht="24.75" customHeight="1">
      <c r="A95" s="269"/>
      <c r="B95" s="269"/>
      <c r="C95" s="270"/>
    </row>
    <row r="96" spans="1:3" s="126" customFormat="1" ht="24.75" customHeight="1">
      <c r="A96" s="269"/>
      <c r="B96" s="269"/>
      <c r="C96" s="270"/>
    </row>
    <row r="97" spans="1:3" s="126" customFormat="1" ht="24.75" customHeight="1">
      <c r="A97" s="269"/>
      <c r="B97" s="269"/>
      <c r="C97" s="270"/>
    </row>
    <row r="98" spans="1:3" s="126" customFormat="1" ht="24.75" customHeight="1">
      <c r="A98" s="269"/>
      <c r="B98" s="269"/>
      <c r="C98" s="270"/>
    </row>
    <row r="99" spans="1:3" s="126" customFormat="1" ht="24.75" customHeight="1">
      <c r="A99" s="269"/>
      <c r="B99" s="269"/>
      <c r="C99" s="270"/>
    </row>
    <row r="100" spans="1:3" s="126" customFormat="1" ht="24.75" customHeight="1">
      <c r="A100" s="269"/>
      <c r="B100" s="269"/>
      <c r="C100" s="270"/>
    </row>
    <row r="101" spans="1:3" s="126" customFormat="1" ht="24.75" customHeight="1">
      <c r="A101" s="269"/>
      <c r="B101" s="269"/>
      <c r="C101" s="270"/>
    </row>
    <row r="102" spans="1:3" s="126" customFormat="1" ht="24.75" customHeight="1">
      <c r="A102" s="269"/>
      <c r="B102" s="269"/>
      <c r="C102" s="270"/>
    </row>
    <row r="103" spans="1:3" s="126" customFormat="1" ht="24.75" customHeight="1">
      <c r="A103" s="269"/>
      <c r="B103" s="269"/>
      <c r="C103" s="270"/>
    </row>
    <row r="104" spans="1:3" s="126" customFormat="1" ht="24.75" customHeight="1">
      <c r="A104" s="269"/>
      <c r="B104" s="269"/>
      <c r="C104" s="270"/>
    </row>
    <row r="105" spans="1:3" s="126" customFormat="1" ht="24.75" customHeight="1">
      <c r="A105" s="269"/>
      <c r="B105" s="269"/>
      <c r="C105" s="270"/>
    </row>
    <row r="106" spans="1:3" s="126" customFormat="1" ht="24.75" customHeight="1">
      <c r="A106" s="269"/>
      <c r="B106" s="269"/>
      <c r="C106" s="270"/>
    </row>
    <row r="107" spans="1:3" s="126" customFormat="1" ht="24.75" customHeight="1">
      <c r="A107" s="269"/>
      <c r="B107" s="269"/>
      <c r="C107" s="270"/>
    </row>
    <row r="108" spans="1:3" s="126" customFormat="1" ht="24.75" customHeight="1">
      <c r="A108" s="269"/>
      <c r="B108" s="269"/>
      <c r="C108" s="270"/>
    </row>
    <row r="109" spans="1:3" s="126" customFormat="1" ht="24.75" customHeight="1">
      <c r="A109" s="269"/>
      <c r="B109" s="269"/>
      <c r="C109" s="270"/>
    </row>
    <row r="110" spans="1:3" s="126" customFormat="1" ht="24.75" customHeight="1">
      <c r="A110" s="269"/>
      <c r="B110" s="269"/>
      <c r="C110" s="270"/>
    </row>
    <row r="111" spans="1:3" s="126" customFormat="1" ht="24.75" customHeight="1">
      <c r="A111" s="269"/>
      <c r="B111" s="269"/>
      <c r="C111" s="270"/>
    </row>
    <row r="112" spans="1:3" s="126" customFormat="1" ht="24.75" customHeight="1">
      <c r="A112" s="269"/>
      <c r="B112" s="269"/>
      <c r="C112" s="270"/>
    </row>
    <row r="113" spans="1:3" s="126" customFormat="1" ht="24.75" customHeight="1">
      <c r="A113" s="269"/>
      <c r="B113" s="269"/>
      <c r="C113" s="270"/>
    </row>
    <row r="114" spans="1:3" s="126" customFormat="1" ht="24.75" customHeight="1">
      <c r="A114" s="269"/>
      <c r="B114" s="269"/>
      <c r="C114" s="270"/>
    </row>
    <row r="115" spans="1:3" s="126" customFormat="1" ht="24.75" customHeight="1">
      <c r="A115" s="269"/>
      <c r="B115" s="269"/>
      <c r="C115" s="270"/>
    </row>
    <row r="116" spans="1:3" s="126" customFormat="1" ht="24.75" customHeight="1">
      <c r="A116" s="269"/>
      <c r="B116" s="269"/>
      <c r="C116" s="270"/>
    </row>
    <row r="117" spans="1:3" s="126" customFormat="1" ht="24.75" customHeight="1">
      <c r="A117" s="269"/>
      <c r="B117" s="269"/>
      <c r="C117" s="270"/>
    </row>
    <row r="118" spans="1:3" s="126" customFormat="1" ht="24.75" customHeight="1">
      <c r="A118" s="269"/>
      <c r="B118" s="269"/>
      <c r="C118" s="270"/>
    </row>
    <row r="119" spans="1:3" s="126" customFormat="1" ht="24.75" customHeight="1">
      <c r="A119" s="269"/>
      <c r="B119" s="269"/>
      <c r="C119" s="270"/>
    </row>
    <row r="120" spans="1:3" s="126" customFormat="1" ht="24.75" customHeight="1">
      <c r="A120" s="269"/>
      <c r="B120" s="269"/>
      <c r="C120" s="270"/>
    </row>
    <row r="121" spans="1:3" s="126" customFormat="1" ht="24.75" customHeight="1">
      <c r="A121" s="269"/>
      <c r="B121" s="269"/>
      <c r="C121" s="270"/>
    </row>
    <row r="122" spans="1:3" s="126" customFormat="1" ht="24.75" customHeight="1">
      <c r="A122" s="269"/>
      <c r="B122" s="269"/>
      <c r="C122" s="270"/>
    </row>
    <row r="123" spans="1:3" s="126" customFormat="1" ht="24.75" customHeight="1">
      <c r="A123" s="269"/>
      <c r="B123" s="269"/>
      <c r="C123" s="270"/>
    </row>
    <row r="124" spans="1:3" s="126" customFormat="1" ht="24.75" customHeight="1">
      <c r="A124" s="269"/>
      <c r="B124" s="269"/>
      <c r="C124" s="270"/>
    </row>
    <row r="125" spans="1:3" s="126" customFormat="1" ht="24.75" customHeight="1">
      <c r="A125" s="269"/>
      <c r="B125" s="269"/>
      <c r="C125" s="270"/>
    </row>
    <row r="126" spans="1:3" s="126" customFormat="1" ht="24.75" customHeight="1">
      <c r="A126" s="269"/>
      <c r="B126" s="269"/>
      <c r="C126" s="270"/>
    </row>
    <row r="127" spans="1:3" s="126" customFormat="1" ht="24.75" customHeight="1">
      <c r="A127" s="269"/>
      <c r="B127" s="269"/>
      <c r="C127" s="270"/>
    </row>
    <row r="128" spans="1:3" s="126" customFormat="1" ht="24.75" customHeight="1">
      <c r="A128" s="269"/>
      <c r="B128" s="269"/>
      <c r="C128" s="270"/>
    </row>
    <row r="129" spans="1:3" s="126" customFormat="1" ht="24.75" customHeight="1">
      <c r="A129" s="269"/>
      <c r="B129" s="269"/>
      <c r="C129" s="270"/>
    </row>
    <row r="130" spans="1:3" s="126" customFormat="1" ht="24.75" customHeight="1">
      <c r="A130" s="269"/>
      <c r="B130" s="269"/>
      <c r="C130" s="270"/>
    </row>
    <row r="131" spans="1:3" s="126" customFormat="1" ht="24.75" customHeight="1">
      <c r="A131" s="269"/>
      <c r="B131" s="269"/>
      <c r="C131" s="270"/>
    </row>
    <row r="132" spans="1:3" s="126" customFormat="1" ht="24.75" customHeight="1">
      <c r="A132" s="269"/>
      <c r="B132" s="269"/>
      <c r="C132" s="270"/>
    </row>
    <row r="133" spans="1:3" s="126" customFormat="1" ht="24.75" customHeight="1">
      <c r="A133" s="269"/>
      <c r="B133" s="269"/>
      <c r="C133" s="270"/>
    </row>
    <row r="134" spans="1:3" s="126" customFormat="1" ht="24.75" customHeight="1">
      <c r="A134" s="269"/>
      <c r="B134" s="269"/>
      <c r="C134" s="270"/>
    </row>
    <row r="135" spans="1:3" s="126" customFormat="1" ht="24.75" customHeight="1">
      <c r="A135" s="269"/>
      <c r="B135" s="269"/>
      <c r="C135" s="270"/>
    </row>
    <row r="136" spans="1:3" s="126" customFormat="1" ht="24.75" customHeight="1">
      <c r="A136" s="269"/>
      <c r="B136" s="269"/>
      <c r="C136" s="270"/>
    </row>
    <row r="137" spans="1:3" s="126" customFormat="1" ht="24.75" customHeight="1">
      <c r="A137" s="269"/>
      <c r="B137" s="269"/>
      <c r="C137" s="270"/>
    </row>
    <row r="138" spans="1:3" s="126" customFormat="1" ht="24.75" customHeight="1">
      <c r="A138" s="269"/>
      <c r="B138" s="269"/>
      <c r="C138" s="270"/>
    </row>
    <row r="139" spans="1:3" s="126" customFormat="1" ht="24.75" customHeight="1">
      <c r="A139" s="269"/>
      <c r="B139" s="269"/>
      <c r="C139" s="270"/>
    </row>
    <row r="140" spans="1:3" s="126" customFormat="1" ht="24.75" customHeight="1">
      <c r="A140" s="269"/>
      <c r="B140" s="269"/>
      <c r="C140" s="270"/>
    </row>
    <row r="141" spans="1:3" s="126" customFormat="1" ht="24.75" customHeight="1">
      <c r="A141" s="269"/>
      <c r="B141" s="269"/>
      <c r="C141" s="270"/>
    </row>
    <row r="142" spans="1:3" s="126" customFormat="1" ht="24.75" customHeight="1">
      <c r="A142" s="269"/>
      <c r="B142" s="269"/>
      <c r="C142" s="270"/>
    </row>
    <row r="143" spans="1:3" s="126" customFormat="1" ht="24.75" customHeight="1">
      <c r="A143" s="269"/>
      <c r="B143" s="269"/>
      <c r="C143" s="270"/>
    </row>
    <row r="144" spans="1:3" s="126" customFormat="1" ht="24.75" customHeight="1">
      <c r="A144" s="269"/>
      <c r="B144" s="269"/>
      <c r="C144" s="270"/>
    </row>
    <row r="145" spans="1:3" s="126" customFormat="1" ht="24.75" customHeight="1">
      <c r="A145" s="269"/>
      <c r="B145" s="269"/>
      <c r="C145" s="270"/>
    </row>
    <row r="146" spans="1:3" s="126" customFormat="1" ht="24.75" customHeight="1">
      <c r="A146" s="269"/>
      <c r="B146" s="269"/>
      <c r="C146" s="270"/>
    </row>
    <row r="147" spans="1:3" s="126" customFormat="1" ht="24.75" customHeight="1">
      <c r="A147" s="269"/>
      <c r="B147" s="269"/>
      <c r="C147" s="270"/>
    </row>
    <row r="148" spans="1:3" s="126" customFormat="1" ht="24.75" customHeight="1">
      <c r="A148" s="269"/>
      <c r="B148" s="269"/>
      <c r="C148" s="270"/>
    </row>
    <row r="149" spans="1:3" s="126" customFormat="1" ht="24.75" customHeight="1">
      <c r="A149" s="269"/>
      <c r="B149" s="269"/>
      <c r="C149" s="270"/>
    </row>
    <row r="150" spans="1:3" s="126" customFormat="1" ht="24.75" customHeight="1">
      <c r="A150" s="269"/>
      <c r="B150" s="269"/>
      <c r="C150" s="270"/>
    </row>
    <row r="151" spans="1:3" s="126" customFormat="1" ht="24.75" customHeight="1">
      <c r="A151" s="269"/>
      <c r="B151" s="269"/>
      <c r="C151" s="270"/>
    </row>
    <row r="152" spans="1:3" s="126" customFormat="1" ht="24.75" customHeight="1">
      <c r="A152" s="269"/>
      <c r="B152" s="269"/>
      <c r="C152" s="270"/>
    </row>
    <row r="153" spans="1:3" s="126" customFormat="1" ht="24.75" customHeight="1">
      <c r="A153" s="269"/>
      <c r="B153" s="269"/>
      <c r="C153" s="270"/>
    </row>
    <row r="154" spans="1:3" s="126" customFormat="1" ht="24.75" customHeight="1">
      <c r="A154" s="269"/>
      <c r="B154" s="269"/>
      <c r="C154" s="270"/>
    </row>
    <row r="155" spans="1:3" s="126" customFormat="1" ht="24.75" customHeight="1">
      <c r="A155" s="269"/>
      <c r="B155" s="269"/>
      <c r="C155" s="270"/>
    </row>
    <row r="156" spans="1:3" s="126" customFormat="1" ht="24.75" customHeight="1">
      <c r="A156" s="269"/>
      <c r="B156" s="269"/>
      <c r="C156" s="270"/>
    </row>
    <row r="157" spans="1:3" s="126" customFormat="1" ht="24.75" customHeight="1">
      <c r="A157" s="269"/>
      <c r="B157" s="269"/>
      <c r="C157" s="270"/>
    </row>
    <row r="158" spans="1:3" s="126" customFormat="1" ht="24.75" customHeight="1">
      <c r="A158" s="269"/>
      <c r="B158" s="269"/>
      <c r="C158" s="270"/>
    </row>
    <row r="159" spans="1:3" s="126" customFormat="1" ht="24.75" customHeight="1">
      <c r="A159" s="269"/>
      <c r="B159" s="269"/>
      <c r="C159" s="270"/>
    </row>
    <row r="160" spans="1:3" s="126" customFormat="1" ht="24.75" customHeight="1">
      <c r="A160" s="269"/>
      <c r="B160" s="269"/>
      <c r="C160" s="270"/>
    </row>
    <row r="161" spans="1:3" s="126" customFormat="1" ht="24.75" customHeight="1">
      <c r="A161" s="269"/>
      <c r="B161" s="269"/>
      <c r="C161" s="270"/>
    </row>
    <row r="162" spans="1:3" s="126" customFormat="1" ht="24.75" customHeight="1">
      <c r="A162" s="269"/>
      <c r="B162" s="269"/>
      <c r="C162" s="270"/>
    </row>
    <row r="163" spans="1:3" s="126" customFormat="1" ht="24.75" customHeight="1">
      <c r="A163" s="269"/>
      <c r="B163" s="269"/>
      <c r="C163" s="270"/>
    </row>
    <row r="164" spans="1:3" s="126" customFormat="1" ht="24.75" customHeight="1">
      <c r="A164" s="269"/>
      <c r="B164" s="269"/>
      <c r="C164" s="270"/>
    </row>
    <row r="165" spans="1:3" s="126" customFormat="1" ht="24.75" customHeight="1">
      <c r="A165" s="269"/>
      <c r="B165" s="269"/>
      <c r="C165" s="270"/>
    </row>
    <row r="166" spans="1:3" s="126" customFormat="1" ht="24.75" customHeight="1">
      <c r="A166" s="269"/>
      <c r="B166" s="269"/>
      <c r="C166" s="270"/>
    </row>
    <row r="167" spans="1:3" s="126" customFormat="1" ht="24.75" customHeight="1">
      <c r="A167" s="269"/>
      <c r="B167" s="269"/>
      <c r="C167" s="270"/>
    </row>
    <row r="168" spans="1:3" s="126" customFormat="1" ht="24.75" customHeight="1">
      <c r="A168" s="269"/>
      <c r="B168" s="269"/>
      <c r="C168" s="270"/>
    </row>
    <row r="169" spans="1:3" s="126" customFormat="1" ht="24.75" customHeight="1">
      <c r="A169" s="269"/>
      <c r="B169" s="269"/>
      <c r="C169" s="270"/>
    </row>
    <row r="170" spans="1:3" s="126" customFormat="1" ht="24.75" customHeight="1">
      <c r="A170" s="269"/>
      <c r="B170" s="269"/>
      <c r="C170" s="270"/>
    </row>
    <row r="171" spans="1:3" s="126" customFormat="1" ht="24.75" customHeight="1">
      <c r="A171" s="269"/>
      <c r="B171" s="269"/>
      <c r="C171" s="270"/>
    </row>
    <row r="172" spans="1:3" s="126" customFormat="1" ht="24.75" customHeight="1">
      <c r="A172" s="269"/>
      <c r="B172" s="269"/>
      <c r="C172" s="270"/>
    </row>
    <row r="173" spans="1:3" s="126" customFormat="1" ht="24.75" customHeight="1">
      <c r="A173" s="269"/>
      <c r="B173" s="269"/>
      <c r="C173" s="270"/>
    </row>
    <row r="174" spans="1:3" s="126" customFormat="1" ht="24.75" customHeight="1">
      <c r="A174" s="269"/>
      <c r="B174" s="269"/>
      <c r="C174" s="270"/>
    </row>
    <row r="175" spans="1:3" s="126" customFormat="1" ht="24.75" customHeight="1">
      <c r="A175" s="269"/>
      <c r="B175" s="269"/>
      <c r="C175" s="270"/>
    </row>
    <row r="176" spans="1:3" s="126" customFormat="1" ht="24.75" customHeight="1">
      <c r="A176" s="269"/>
      <c r="B176" s="269"/>
      <c r="C176" s="270"/>
    </row>
    <row r="177" spans="1:3" s="126" customFormat="1" ht="24.75" customHeight="1">
      <c r="A177" s="269"/>
      <c r="B177" s="269"/>
      <c r="C177" s="270"/>
    </row>
    <row r="178" spans="1:3" s="126" customFormat="1" ht="24.75" customHeight="1">
      <c r="A178" s="269"/>
      <c r="B178" s="269"/>
      <c r="C178" s="270"/>
    </row>
    <row r="179" spans="1:3" s="126" customFormat="1" ht="24.75" customHeight="1">
      <c r="A179" s="269"/>
      <c r="B179" s="269"/>
      <c r="C179" s="270"/>
    </row>
    <row r="180" spans="1:3" s="126" customFormat="1" ht="24.75" customHeight="1">
      <c r="A180" s="269"/>
      <c r="B180" s="269"/>
      <c r="C180" s="270"/>
    </row>
    <row r="181" spans="1:3" s="126" customFormat="1" ht="24.75" customHeight="1">
      <c r="A181" s="269"/>
      <c r="B181" s="269"/>
      <c r="C181" s="270"/>
    </row>
    <row r="182" spans="1:3" s="126" customFormat="1" ht="24.75" customHeight="1">
      <c r="A182" s="269"/>
      <c r="B182" s="269"/>
      <c r="C182" s="270"/>
    </row>
    <row r="183" spans="1:3" s="126" customFormat="1" ht="24.75" customHeight="1">
      <c r="A183" s="269"/>
      <c r="B183" s="269"/>
      <c r="C183" s="270"/>
    </row>
    <row r="184" spans="1:3" s="126" customFormat="1" ht="24.75" customHeight="1">
      <c r="A184" s="269"/>
      <c r="B184" s="269"/>
      <c r="C184" s="270"/>
    </row>
    <row r="185" spans="1:3" s="126" customFormat="1" ht="24.75" customHeight="1">
      <c r="A185" s="269"/>
      <c r="B185" s="269"/>
      <c r="C185" s="270"/>
    </row>
    <row r="186" spans="1:3" s="126" customFormat="1" ht="24.75" customHeight="1">
      <c r="A186" s="269"/>
      <c r="B186" s="269"/>
      <c r="C186" s="270"/>
    </row>
    <row r="187" spans="1:3" s="126" customFormat="1" ht="24.75" customHeight="1">
      <c r="A187" s="269"/>
      <c r="B187" s="269"/>
      <c r="C187" s="270"/>
    </row>
    <row r="188" spans="1:3" s="126" customFormat="1" ht="24.75" customHeight="1">
      <c r="A188" s="269"/>
      <c r="B188" s="269"/>
      <c r="C188" s="270"/>
    </row>
    <row r="189" spans="1:3" s="126" customFormat="1" ht="24.75" customHeight="1">
      <c r="A189" s="269"/>
      <c r="B189" s="269"/>
      <c r="C189" s="270"/>
    </row>
    <row r="190" spans="1:3" s="126" customFormat="1" ht="24.75" customHeight="1">
      <c r="A190" s="269"/>
      <c r="B190" s="269"/>
      <c r="C190" s="270"/>
    </row>
    <row r="191" spans="1:3" s="126" customFormat="1" ht="24.75" customHeight="1">
      <c r="A191" s="269"/>
      <c r="B191" s="269"/>
      <c r="C191" s="270"/>
    </row>
    <row r="192" spans="1:3" s="126" customFormat="1" ht="24.75" customHeight="1">
      <c r="A192" s="269"/>
      <c r="B192" s="269"/>
      <c r="C192" s="270"/>
    </row>
    <row r="193" spans="1:3" s="126" customFormat="1" ht="24.75" customHeight="1">
      <c r="A193" s="269"/>
      <c r="B193" s="269"/>
      <c r="C193" s="270"/>
    </row>
    <row r="194" spans="1:3" s="126" customFormat="1" ht="24.75" customHeight="1">
      <c r="A194" s="269"/>
      <c r="B194" s="269"/>
      <c r="C194" s="270"/>
    </row>
    <row r="195" spans="1:3" s="126" customFormat="1" ht="24.75" customHeight="1">
      <c r="A195" s="269"/>
      <c r="B195" s="269"/>
      <c r="C195" s="270"/>
    </row>
    <row r="196" spans="1:3" s="126" customFormat="1" ht="24.75" customHeight="1">
      <c r="A196" s="269"/>
      <c r="B196" s="269"/>
      <c r="C196" s="270"/>
    </row>
    <row r="197" spans="1:3" s="126" customFormat="1" ht="24.75" customHeight="1">
      <c r="A197" s="269"/>
      <c r="B197" s="269"/>
      <c r="C197" s="270"/>
    </row>
    <row r="198" spans="1:3" s="126" customFormat="1" ht="24.75" customHeight="1">
      <c r="A198" s="269"/>
      <c r="B198" s="269"/>
      <c r="C198" s="270"/>
    </row>
    <row r="199" spans="1:3" s="126" customFormat="1" ht="24.75" customHeight="1">
      <c r="A199" s="269"/>
      <c r="B199" s="269"/>
      <c r="C199" s="270"/>
    </row>
    <row r="200" spans="1:3" s="126" customFormat="1" ht="24.75" customHeight="1">
      <c r="A200" s="269"/>
      <c r="B200" s="269"/>
      <c r="C200" s="270"/>
    </row>
    <row r="201" spans="1:3" s="126" customFormat="1" ht="24.75" customHeight="1">
      <c r="A201" s="269"/>
      <c r="B201" s="269"/>
      <c r="C201" s="270"/>
    </row>
    <row r="202" spans="1:3" s="126" customFormat="1" ht="24.75" customHeight="1">
      <c r="A202" s="269"/>
      <c r="B202" s="269"/>
      <c r="C202" s="270"/>
    </row>
    <row r="203" spans="1:3" s="126" customFormat="1" ht="24.75" customHeight="1">
      <c r="A203" s="269"/>
      <c r="B203" s="269"/>
      <c r="C203" s="270"/>
    </row>
    <row r="204" spans="1:3" s="126" customFormat="1" ht="24.75" customHeight="1">
      <c r="A204" s="269"/>
      <c r="B204" s="269"/>
      <c r="C204" s="270"/>
    </row>
    <row r="205" spans="1:3" s="126" customFormat="1" ht="24.75" customHeight="1">
      <c r="A205" s="269"/>
      <c r="B205" s="269"/>
      <c r="C205" s="270"/>
    </row>
    <row r="206" spans="1:3" s="126" customFormat="1" ht="24.75" customHeight="1">
      <c r="A206" s="269"/>
      <c r="B206" s="269"/>
      <c r="C206" s="270"/>
    </row>
    <row r="207" spans="1:3" s="126" customFormat="1" ht="24.75" customHeight="1">
      <c r="A207" s="269"/>
      <c r="B207" s="269"/>
      <c r="C207" s="270"/>
    </row>
    <row r="208" spans="1:3" s="126" customFormat="1" ht="24.75" customHeight="1">
      <c r="A208" s="269"/>
      <c r="B208" s="269"/>
      <c r="C208" s="270"/>
    </row>
    <row r="209" spans="1:3" s="126" customFormat="1" ht="24.75" customHeight="1">
      <c r="A209" s="269"/>
      <c r="B209" s="269"/>
      <c r="C209" s="270"/>
    </row>
    <row r="210" spans="1:3" s="126" customFormat="1" ht="24.75" customHeight="1">
      <c r="A210" s="269"/>
      <c r="B210" s="269"/>
      <c r="C210" s="270"/>
    </row>
    <row r="211" spans="1:3" s="126" customFormat="1" ht="24.75" customHeight="1">
      <c r="A211" s="269"/>
      <c r="B211" s="269"/>
      <c r="C211" s="270"/>
    </row>
    <row r="212" spans="1:3" s="126" customFormat="1" ht="24.75" customHeight="1">
      <c r="A212" s="269"/>
      <c r="B212" s="269"/>
      <c r="C212" s="270"/>
    </row>
    <row r="213" spans="1:3" s="126" customFormat="1" ht="24.75" customHeight="1">
      <c r="A213" s="269"/>
      <c r="B213" s="269"/>
      <c r="C213" s="270"/>
    </row>
    <row r="214" spans="1:3" s="126" customFormat="1" ht="24.75" customHeight="1">
      <c r="A214" s="269"/>
      <c r="B214" s="269"/>
      <c r="C214" s="270"/>
    </row>
    <row r="215" spans="1:3" s="126" customFormat="1" ht="24.75" customHeight="1">
      <c r="A215" s="269"/>
      <c r="B215" s="269"/>
      <c r="C215" s="270"/>
    </row>
    <row r="216" spans="1:3" s="126" customFormat="1" ht="24.75" customHeight="1">
      <c r="A216" s="269"/>
      <c r="B216" s="269"/>
      <c r="C216" s="270"/>
    </row>
    <row r="217" spans="1:3" s="126" customFormat="1" ht="24.75" customHeight="1">
      <c r="A217" s="269"/>
      <c r="B217" s="269"/>
      <c r="C217" s="270"/>
    </row>
    <row r="218" spans="1:3" s="126" customFormat="1" ht="24.75" customHeight="1">
      <c r="A218" s="269"/>
      <c r="B218" s="269"/>
      <c r="C218" s="270"/>
    </row>
    <row r="219" spans="1:3" s="126" customFormat="1" ht="24.75" customHeight="1">
      <c r="A219" s="269"/>
      <c r="B219" s="269"/>
      <c r="C219" s="270"/>
    </row>
    <row r="220" spans="1:3" s="126" customFormat="1" ht="24.75" customHeight="1">
      <c r="A220" s="269"/>
      <c r="B220" s="269"/>
      <c r="C220" s="270"/>
    </row>
    <row r="221" spans="1:3" s="126" customFormat="1" ht="24.75" customHeight="1">
      <c r="A221" s="269"/>
      <c r="B221" s="269"/>
      <c r="C221" s="270"/>
    </row>
    <row r="222" spans="1:3" s="126" customFormat="1" ht="24.75" customHeight="1">
      <c r="A222" s="269"/>
      <c r="B222" s="269"/>
      <c r="C222" s="270"/>
    </row>
    <row r="223" spans="1:3" s="126" customFormat="1" ht="24.75" customHeight="1">
      <c r="A223" s="269"/>
      <c r="B223" s="269"/>
      <c r="C223" s="270"/>
    </row>
    <row r="224" spans="1:3" s="126" customFormat="1" ht="24.75" customHeight="1">
      <c r="A224" s="269"/>
      <c r="B224" s="269"/>
      <c r="C224" s="270"/>
    </row>
    <row r="225" spans="1:3" s="126" customFormat="1" ht="24.75" customHeight="1">
      <c r="A225" s="269"/>
      <c r="B225" s="269"/>
      <c r="C225" s="270"/>
    </row>
    <row r="226" spans="1:3" s="126" customFormat="1" ht="24.75" customHeight="1">
      <c r="A226" s="269"/>
      <c r="B226" s="269"/>
      <c r="C226" s="270"/>
    </row>
    <row r="227" spans="1:3" s="126" customFormat="1" ht="24.75" customHeight="1">
      <c r="A227" s="269"/>
      <c r="B227" s="269"/>
      <c r="C227" s="270"/>
    </row>
    <row r="228" spans="1:3" s="126" customFormat="1" ht="24.75" customHeight="1">
      <c r="A228" s="269"/>
      <c r="B228" s="269"/>
      <c r="C228" s="270"/>
    </row>
    <row r="229" spans="1:3" s="126" customFormat="1" ht="24.75" customHeight="1">
      <c r="A229" s="269"/>
      <c r="B229" s="269"/>
      <c r="C229" s="270"/>
    </row>
    <row r="230" spans="1:3" s="126" customFormat="1" ht="24.75" customHeight="1">
      <c r="A230" s="269"/>
      <c r="B230" s="269"/>
      <c r="C230" s="270"/>
    </row>
    <row r="231" spans="1:3" s="126" customFormat="1" ht="24.75" customHeight="1">
      <c r="A231" s="269"/>
      <c r="B231" s="269"/>
      <c r="C231" s="270"/>
    </row>
    <row r="232" spans="1:3" s="126" customFormat="1" ht="24.75" customHeight="1">
      <c r="A232" s="269"/>
      <c r="B232" s="269"/>
      <c r="C232" s="270"/>
    </row>
    <row r="233" spans="1:3" s="126" customFormat="1" ht="24.75" customHeight="1">
      <c r="A233" s="269"/>
      <c r="B233" s="269"/>
      <c r="C233" s="270"/>
    </row>
    <row r="234" spans="1:3" s="126" customFormat="1" ht="24.75" customHeight="1">
      <c r="A234" s="269"/>
      <c r="B234" s="269"/>
      <c r="C234" s="270"/>
    </row>
    <row r="235" spans="1:3" s="126" customFormat="1" ht="24.75" customHeight="1">
      <c r="A235" s="269"/>
      <c r="B235" s="269"/>
      <c r="C235" s="270"/>
    </row>
    <row r="236" spans="1:3" s="126" customFormat="1" ht="24.75" customHeight="1">
      <c r="A236" s="269"/>
      <c r="B236" s="269"/>
      <c r="C236" s="270"/>
    </row>
    <row r="237" spans="1:3" s="126" customFormat="1" ht="24.75" customHeight="1">
      <c r="A237" s="269"/>
      <c r="B237" s="269"/>
      <c r="C237" s="270"/>
    </row>
    <row r="238" spans="1:3" s="126" customFormat="1" ht="24.75" customHeight="1">
      <c r="A238" s="269"/>
      <c r="B238" s="269"/>
      <c r="C238" s="270"/>
    </row>
    <row r="239" spans="1:3" s="126" customFormat="1" ht="24.75" customHeight="1">
      <c r="A239" s="269"/>
      <c r="B239" s="269"/>
      <c r="C239" s="270"/>
    </row>
    <row r="240" spans="1:3" s="126" customFormat="1" ht="24.75" customHeight="1">
      <c r="A240" s="269"/>
      <c r="B240" s="269"/>
      <c r="C240" s="270"/>
    </row>
    <row r="241" spans="1:3" s="126" customFormat="1" ht="24.75" customHeight="1">
      <c r="A241" s="269"/>
      <c r="B241" s="269"/>
      <c r="C241" s="270"/>
    </row>
    <row r="242" spans="1:3" s="126" customFormat="1" ht="24.75" customHeight="1">
      <c r="A242" s="269"/>
      <c r="B242" s="269"/>
      <c r="C242" s="270"/>
    </row>
    <row r="243" spans="1:3" s="126" customFormat="1" ht="24.75" customHeight="1">
      <c r="A243" s="269"/>
      <c r="B243" s="269"/>
      <c r="C243" s="270"/>
    </row>
    <row r="244" spans="1:3" s="126" customFormat="1" ht="24.75" customHeight="1">
      <c r="A244" s="269"/>
      <c r="B244" s="269"/>
      <c r="C244" s="270"/>
    </row>
    <row r="245" spans="1:3" s="126" customFormat="1" ht="24.75" customHeight="1">
      <c r="A245" s="269"/>
      <c r="B245" s="269"/>
      <c r="C245" s="270"/>
    </row>
    <row r="246" spans="1:3" s="126" customFormat="1" ht="24.75" customHeight="1">
      <c r="A246" s="269"/>
      <c r="B246" s="269"/>
      <c r="C246" s="270"/>
    </row>
    <row r="247" spans="1:3" s="126" customFormat="1" ht="24.75" customHeight="1">
      <c r="A247" s="269"/>
      <c r="B247" s="269"/>
      <c r="C247" s="270"/>
    </row>
    <row r="248" spans="1:3" s="126" customFormat="1" ht="24.75" customHeight="1">
      <c r="A248" s="269"/>
      <c r="B248" s="269"/>
      <c r="C248" s="270"/>
    </row>
    <row r="249" spans="1:3" s="126" customFormat="1" ht="24.75" customHeight="1">
      <c r="A249" s="269"/>
      <c r="B249" s="269"/>
      <c r="C249" s="270"/>
    </row>
  </sheetData>
  <sheetProtection/>
  <mergeCells count="1">
    <mergeCell ref="A1:E1"/>
  </mergeCells>
  <printOptions horizontalCentered="1"/>
  <pageMargins left="0.75" right="0.75" top="0.39" bottom="0.55" header="0.2" footer="0.31"/>
  <pageSetup horizontalDpi="600" verticalDpi="600" orientation="portrait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2015-05-15T02:09:57Z</cp:lastPrinted>
  <dcterms:created xsi:type="dcterms:W3CDTF">2015-05-09T01:46:15Z</dcterms:created>
  <dcterms:modified xsi:type="dcterms:W3CDTF">2019-03-26T07:12:23Z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